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autoCompressPictures="0"/>
  <bookViews>
    <workbookView xWindow="-120" yWindow="-120" windowWidth="28980" windowHeight="16215" tabRatio="788" firstSheet="1" activeTab="11"/>
  </bookViews>
  <sheets>
    <sheet name="Gennaio" sheetId="14" r:id="rId1"/>
    <sheet name="Febbraio" sheetId="15" r:id="rId2"/>
    <sheet name="Marzo" sheetId="16" r:id="rId3"/>
    <sheet name="Aprile" sheetId="17" r:id="rId4"/>
    <sheet name="Maggio" sheetId="18" r:id="rId5"/>
    <sheet name="Giugno" sheetId="19" r:id="rId6"/>
    <sheet name="Luglio" sheetId="20" r:id="rId7"/>
    <sheet name="Agosto" sheetId="21" r:id="rId8"/>
    <sheet name="Settembre" sheetId="22" r:id="rId9"/>
    <sheet name="Ottobre" sheetId="23" r:id="rId10"/>
    <sheet name="Novembre" sheetId="24" r:id="rId11"/>
    <sheet name="Dicembre" sheetId="25" r:id="rId12"/>
  </sheets>
  <definedNames>
    <definedName name="AnnoCalendario">Gennaio!$K$5</definedName>
    <definedName name="_xlnm.Print_Area" localSheetId="7">Agosto!$A:$I</definedName>
    <definedName name="_xlnm.Print_Area" localSheetId="3">Aprile!$A:$I</definedName>
    <definedName name="_xlnm.Print_Area" localSheetId="11">Dicembre!$A:$I</definedName>
    <definedName name="_xlnm.Print_Area" localSheetId="1">Febbraio!$A:$I</definedName>
    <definedName name="_xlnm.Print_Area" localSheetId="0">Gennaio!$A:$I</definedName>
    <definedName name="_xlnm.Print_Area" localSheetId="5">Giugno!$A:$I</definedName>
    <definedName name="_xlnm.Print_Area" localSheetId="6">Luglio!$A:$I</definedName>
    <definedName name="_xlnm.Print_Area" localSheetId="4">Maggio!$A:$I</definedName>
    <definedName name="_xlnm.Print_Area" localSheetId="2">Marzo!$A:$I</definedName>
    <definedName name="_xlnm.Print_Area" localSheetId="10">Novembre!$A:$I</definedName>
    <definedName name="_xlnm.Print_Area" localSheetId="9">Ottobre!$A:$I</definedName>
    <definedName name="_xlnm.Print_Area" localSheetId="8">Settembre!$A:$I</definedName>
    <definedName name="AreaTitoloColonna1..H12.1">Gennaio!$B$3</definedName>
    <definedName name="AreaTitoloColonna1..H12.10">Ottobre!$B$3</definedName>
    <definedName name="AreaTitoloColonna1..H12.11">Novembre!$B$3</definedName>
    <definedName name="AreaTitoloColonna1..H12.12">Dicembre!$B$3</definedName>
    <definedName name="AreaTitoloColonna1..H12.2">Febbraio!$B$3</definedName>
    <definedName name="AreaTitoloColonna1..H12.3">Marzo!$B$3</definedName>
    <definedName name="AreaTitoloColonna1..H12.4">Aprile!$B$3</definedName>
    <definedName name="AreaTitoloColonna1..H12.5">Maggio!$B$3</definedName>
    <definedName name="AreaTitoloColonna1..H12.6">Giugno!$B$3</definedName>
    <definedName name="AreaTitoloColonna1..H12.7">Luglio!$B$3</definedName>
    <definedName name="AreaTitoloColonna1..H12.8">Agosto!$B$3</definedName>
    <definedName name="AreaTitoloColonna1..H12.9">Settembre!$B$3</definedName>
    <definedName name="AreaTitoloColonna2..C14.1">Gennaio!$B$3</definedName>
    <definedName name="AreaTitoloColonna2..C14.10">Ottobre!$B$3</definedName>
    <definedName name="AreaTitoloColonna2..C14.11">Novembre!$B$3</definedName>
    <definedName name="AreaTitoloColonna2..C14.12">Dicembre!$B$3</definedName>
    <definedName name="AreaTitoloColonna2..C14.2">Febbraio!$B$3</definedName>
    <definedName name="AreaTitoloColonna2..C14.3">Marzo!$B$3</definedName>
    <definedName name="AreaTitoloColonna2..C14.4">Aprile!$B$3</definedName>
    <definedName name="AreaTitoloColonna2..C14.5">Maggio!$B$3</definedName>
    <definedName name="AreaTitoloColonna2..C14.6">Giugno!$B$3</definedName>
    <definedName name="AreaTitoloColonna2..C14.7">Luglio!$B$3</definedName>
    <definedName name="AreaTitoloColonna2..C14.8">Agosto!$B$3</definedName>
    <definedName name="AreaTitoloColonna2..C14.9">Settembre!$B$3</definedName>
    <definedName name="AreaTitoloRiga1..K3">Gennaio!$K$4</definedName>
    <definedName name="GiorniESettimane">{0,1,2,3,4,5,6} + {0;1;2;3;4;5}*7</definedName>
    <definedName name="InizioSettimana">Gennaio!$L$5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3" i="24" l="1"/>
  <c r="B3" i="23"/>
  <c r="B3" i="22"/>
  <c r="B3" i="21"/>
  <c r="B3" i="20"/>
  <c r="B3" i="19" l="1"/>
  <c r="B3" i="18"/>
  <c r="B3" i="17"/>
  <c r="B3" i="16" l="1"/>
  <c r="B3" i="25" l="1"/>
  <c r="B3" i="15" l="1"/>
  <c r="B14" i="25" l="1" a="1"/>
  <c r="C14" i="25" s="1"/>
  <c r="B12" i="25" a="1"/>
  <c r="H12" i="25" s="1"/>
  <c r="B10" i="25" a="1"/>
  <c r="G10" i="25" s="1"/>
  <c r="B8" i="25" a="1"/>
  <c r="G8" i="25" s="1"/>
  <c r="B6" i="25" a="1"/>
  <c r="H6" i="25" s="1"/>
  <c r="B4" i="25" a="1"/>
  <c r="G4" i="25" s="1"/>
  <c r="G3" i="25" s="1"/>
  <c r="B14" i="24" a="1"/>
  <c r="C14" i="24" s="1"/>
  <c r="B12" i="24" a="1"/>
  <c r="H12" i="24" s="1"/>
  <c r="B10" i="24" a="1"/>
  <c r="G10" i="24" s="1"/>
  <c r="B8" i="24" a="1"/>
  <c r="G8" i="24" s="1"/>
  <c r="B6" i="24" a="1"/>
  <c r="H6" i="24" s="1"/>
  <c r="B4" i="24" a="1"/>
  <c r="G4" i="24" s="1"/>
  <c r="G3" i="24" s="1"/>
  <c r="B14" i="23" a="1"/>
  <c r="C14" i="23" s="1"/>
  <c r="B12" i="23" a="1"/>
  <c r="H12" i="23" s="1"/>
  <c r="B10" i="23" a="1"/>
  <c r="G10" i="23" s="1"/>
  <c r="B8" i="23" a="1"/>
  <c r="G8" i="23" s="1"/>
  <c r="B6" i="23" a="1"/>
  <c r="H6" i="23" s="1"/>
  <c r="B4" i="23" a="1"/>
  <c r="G4" i="23" s="1"/>
  <c r="G3" i="23" s="1"/>
  <c r="B14" i="22" a="1"/>
  <c r="C14" i="22" s="1"/>
  <c r="B12" i="22" a="1"/>
  <c r="H12" i="22" s="1"/>
  <c r="B10" i="22" a="1"/>
  <c r="G10" i="22" s="1"/>
  <c r="B8" i="22" a="1"/>
  <c r="H8" i="22" s="1"/>
  <c r="B6" i="22" a="1"/>
  <c r="G6" i="22" s="1"/>
  <c r="B4" i="22" a="1"/>
  <c r="H4" i="22" s="1"/>
  <c r="H3" i="22" s="1"/>
  <c r="B14" i="21" a="1"/>
  <c r="C14" i="21" s="1"/>
  <c r="B12" i="21" a="1"/>
  <c r="H12" i="21" s="1"/>
  <c r="B10" i="21" a="1"/>
  <c r="G10" i="21" s="1"/>
  <c r="B8" i="21" a="1"/>
  <c r="G8" i="21" s="1"/>
  <c r="B6" i="21" a="1"/>
  <c r="H6" i="21" s="1"/>
  <c r="B4" i="21" a="1"/>
  <c r="G4" i="21" s="1"/>
  <c r="G3" i="21" s="1"/>
  <c r="B14" i="20" a="1"/>
  <c r="C14" i="20" s="1"/>
  <c r="B12" i="20" a="1"/>
  <c r="H12" i="20" s="1"/>
  <c r="B10" i="20" a="1"/>
  <c r="G10" i="20" s="1"/>
  <c r="B8" i="20" a="1"/>
  <c r="H8" i="20" s="1"/>
  <c r="B6" i="20" a="1"/>
  <c r="G6" i="20" s="1"/>
  <c r="B4" i="20" a="1"/>
  <c r="E4" i="20" s="1"/>
  <c r="E3" i="20" s="1"/>
  <c r="B14" i="19" a="1"/>
  <c r="C14" i="19" s="1"/>
  <c r="B12" i="19" a="1"/>
  <c r="H12" i="19" s="1"/>
  <c r="B10" i="19" a="1"/>
  <c r="G10" i="19" s="1"/>
  <c r="B8" i="19" a="1"/>
  <c r="H8" i="19" s="1"/>
  <c r="B6" i="19" a="1"/>
  <c r="G6" i="19" s="1"/>
  <c r="B4" i="19" a="1"/>
  <c r="H4" i="19" s="1"/>
  <c r="H3" i="19" s="1"/>
  <c r="B14" i="18" a="1"/>
  <c r="C14" i="18" s="1"/>
  <c r="B12" i="18" a="1"/>
  <c r="G12" i="18" s="1"/>
  <c r="B10" i="18" a="1"/>
  <c r="G10" i="18" s="1"/>
  <c r="B8" i="18" a="1"/>
  <c r="G8" i="18" s="1"/>
  <c r="B6" i="18" a="1"/>
  <c r="G6" i="18" s="1"/>
  <c r="B4" i="18" a="1"/>
  <c r="G4" i="18" s="1"/>
  <c r="G3" i="18" s="1"/>
  <c r="B14" i="17" a="1"/>
  <c r="B14" i="17" s="1"/>
  <c r="B12" i="17" a="1"/>
  <c r="G12" i="17" s="1"/>
  <c r="B10" i="17" a="1"/>
  <c r="H10" i="17" s="1"/>
  <c r="B8" i="17" a="1"/>
  <c r="H8" i="17" s="1"/>
  <c r="B6" i="17" a="1"/>
  <c r="G6" i="17" s="1"/>
  <c r="B4" i="17" a="1"/>
  <c r="H4" i="17" s="1"/>
  <c r="H3" i="17" s="1"/>
  <c r="B14" i="16" a="1"/>
  <c r="C14" i="16" s="1"/>
  <c r="B12" i="16" a="1"/>
  <c r="H12" i="16" s="1"/>
  <c r="B10" i="16" a="1"/>
  <c r="G10" i="16" s="1"/>
  <c r="B8" i="16" a="1"/>
  <c r="H8" i="16" s="1"/>
  <c r="B6" i="16" a="1"/>
  <c r="G6" i="16" s="1"/>
  <c r="B4" i="16" a="1"/>
  <c r="H4" i="16" s="1"/>
  <c r="H3" i="16" s="1"/>
  <c r="B14" i="15" a="1"/>
  <c r="C14" i="15" s="1"/>
  <c r="B12" i="15" a="1"/>
  <c r="H12" i="15" s="1"/>
  <c r="B10" i="15" a="1"/>
  <c r="G10" i="15" s="1"/>
  <c r="B8" i="15" a="1"/>
  <c r="H8" i="15" s="1"/>
  <c r="B6" i="15" a="1"/>
  <c r="G6" i="15" s="1"/>
  <c r="B4" i="15" a="1"/>
  <c r="H4" i="15" s="1"/>
  <c r="H3" i="15" s="1"/>
  <c r="B8" i="18" l="1"/>
  <c r="B4" i="18"/>
  <c r="B12" i="18"/>
  <c r="F4" i="18"/>
  <c r="F3" i="18" s="1"/>
  <c r="F8" i="18"/>
  <c r="F12" i="18"/>
  <c r="D6" i="18"/>
  <c r="H6" i="18"/>
  <c r="D10" i="18"/>
  <c r="H10" i="18"/>
  <c r="D4" i="18"/>
  <c r="D3" i="18" s="1"/>
  <c r="H4" i="18"/>
  <c r="H3" i="18" s="1"/>
  <c r="B6" i="18"/>
  <c r="F6" i="18"/>
  <c r="D8" i="18"/>
  <c r="H8" i="18"/>
  <c r="B10" i="18"/>
  <c r="F10" i="18"/>
  <c r="D12" i="18"/>
  <c r="H12" i="18"/>
  <c r="B14" i="18"/>
  <c r="C6" i="25"/>
  <c r="E6" i="25"/>
  <c r="G6" i="25"/>
  <c r="C12" i="25"/>
  <c r="E12" i="25"/>
  <c r="G12" i="25"/>
  <c r="B4" i="25"/>
  <c r="D4" i="25"/>
  <c r="D3" i="25" s="1"/>
  <c r="F4" i="25"/>
  <c r="F3" i="25" s="1"/>
  <c r="H4" i="25"/>
  <c r="H3" i="25" s="1"/>
  <c r="B6" i="25"/>
  <c r="D6" i="25"/>
  <c r="F6" i="25"/>
  <c r="B8" i="25"/>
  <c r="D8" i="25"/>
  <c r="F8" i="25"/>
  <c r="H8" i="25"/>
  <c r="B10" i="25"/>
  <c r="D10" i="25"/>
  <c r="F10" i="25"/>
  <c r="H10" i="25"/>
  <c r="B12" i="25"/>
  <c r="D12" i="25"/>
  <c r="F12" i="25"/>
  <c r="B14" i="25"/>
  <c r="C4" i="25"/>
  <c r="C3" i="25" s="1"/>
  <c r="E4" i="25"/>
  <c r="E3" i="25" s="1"/>
  <c r="C8" i="25"/>
  <c r="E8" i="25"/>
  <c r="C10" i="25"/>
  <c r="E10" i="25"/>
  <c r="C6" i="24"/>
  <c r="E6" i="24"/>
  <c r="G6" i="24"/>
  <c r="C12" i="24"/>
  <c r="E12" i="24"/>
  <c r="G12" i="24"/>
  <c r="B4" i="24"/>
  <c r="D4" i="24"/>
  <c r="D3" i="24" s="1"/>
  <c r="F4" i="24"/>
  <c r="F3" i="24" s="1"/>
  <c r="H4" i="24"/>
  <c r="H3" i="24" s="1"/>
  <c r="B6" i="24"/>
  <c r="D6" i="24"/>
  <c r="F6" i="24"/>
  <c r="B8" i="24"/>
  <c r="D8" i="24"/>
  <c r="F8" i="24"/>
  <c r="H8" i="24"/>
  <c r="B10" i="24"/>
  <c r="D10" i="24"/>
  <c r="F10" i="24"/>
  <c r="H10" i="24"/>
  <c r="B12" i="24"/>
  <c r="D12" i="24"/>
  <c r="F12" i="24"/>
  <c r="B14" i="24"/>
  <c r="C4" i="24"/>
  <c r="C3" i="24" s="1"/>
  <c r="E4" i="24"/>
  <c r="E3" i="24" s="1"/>
  <c r="C8" i="24"/>
  <c r="E8" i="24"/>
  <c r="C10" i="24"/>
  <c r="E10" i="24"/>
  <c r="C6" i="23"/>
  <c r="E6" i="23"/>
  <c r="G6" i="23"/>
  <c r="C12" i="23"/>
  <c r="E12" i="23"/>
  <c r="G12" i="23"/>
  <c r="B4" i="23"/>
  <c r="D4" i="23"/>
  <c r="D3" i="23" s="1"/>
  <c r="F4" i="23"/>
  <c r="F3" i="23" s="1"/>
  <c r="H4" i="23"/>
  <c r="H3" i="23" s="1"/>
  <c r="B6" i="23"/>
  <c r="D6" i="23"/>
  <c r="F6" i="23"/>
  <c r="B8" i="23"/>
  <c r="D8" i="23"/>
  <c r="F8" i="23"/>
  <c r="H8" i="23"/>
  <c r="B10" i="23"/>
  <c r="D10" i="23"/>
  <c r="F10" i="23"/>
  <c r="H10" i="23"/>
  <c r="B12" i="23"/>
  <c r="D12" i="23"/>
  <c r="F12" i="23"/>
  <c r="B14" i="23"/>
  <c r="C4" i="23"/>
  <c r="C3" i="23" s="1"/>
  <c r="E4" i="23"/>
  <c r="E3" i="23" s="1"/>
  <c r="C8" i="23"/>
  <c r="E8" i="23"/>
  <c r="C10" i="23"/>
  <c r="E10" i="23"/>
  <c r="C4" i="22"/>
  <c r="C3" i="22" s="1"/>
  <c r="E4" i="22"/>
  <c r="E3" i="22" s="1"/>
  <c r="G4" i="22"/>
  <c r="G3" i="22" s="1"/>
  <c r="C8" i="22"/>
  <c r="E8" i="22"/>
  <c r="G8" i="22"/>
  <c r="C12" i="22"/>
  <c r="E12" i="22"/>
  <c r="G12" i="22"/>
  <c r="B4" i="22"/>
  <c r="D4" i="22"/>
  <c r="D3" i="22" s="1"/>
  <c r="F4" i="22"/>
  <c r="F3" i="22" s="1"/>
  <c r="B6" i="22"/>
  <c r="D6" i="22"/>
  <c r="F6" i="22"/>
  <c r="H6" i="22"/>
  <c r="B8" i="22"/>
  <c r="D8" i="22"/>
  <c r="F8" i="22"/>
  <c r="B10" i="22"/>
  <c r="D10" i="22"/>
  <c r="F10" i="22"/>
  <c r="H10" i="22"/>
  <c r="B12" i="22"/>
  <c r="D12" i="22"/>
  <c r="F12" i="22"/>
  <c r="B14" i="22"/>
  <c r="C6" i="22"/>
  <c r="E6" i="22"/>
  <c r="C10" i="22"/>
  <c r="E10" i="22"/>
  <c r="C6" i="21"/>
  <c r="E6" i="21"/>
  <c r="G6" i="21"/>
  <c r="C12" i="21"/>
  <c r="E12" i="21"/>
  <c r="G12" i="21"/>
  <c r="B4" i="21"/>
  <c r="D4" i="21"/>
  <c r="D3" i="21" s="1"/>
  <c r="F4" i="21"/>
  <c r="F3" i="21" s="1"/>
  <c r="H4" i="21"/>
  <c r="H3" i="21" s="1"/>
  <c r="B6" i="21"/>
  <c r="D6" i="21"/>
  <c r="F6" i="21"/>
  <c r="B8" i="21"/>
  <c r="D8" i="21"/>
  <c r="F8" i="21"/>
  <c r="H8" i="21"/>
  <c r="B10" i="21"/>
  <c r="D10" i="21"/>
  <c r="F10" i="21"/>
  <c r="H10" i="21"/>
  <c r="B12" i="21"/>
  <c r="D12" i="21"/>
  <c r="F12" i="21"/>
  <c r="B14" i="21"/>
  <c r="C4" i="21"/>
  <c r="C3" i="21" s="1"/>
  <c r="E4" i="21"/>
  <c r="E3" i="21" s="1"/>
  <c r="C8" i="21"/>
  <c r="E8" i="21"/>
  <c r="C10" i="21"/>
  <c r="E10" i="21"/>
  <c r="C4" i="20"/>
  <c r="C3" i="20" s="1"/>
  <c r="G4" i="20"/>
  <c r="G3" i="20" s="1"/>
  <c r="C8" i="20"/>
  <c r="E8" i="20"/>
  <c r="G8" i="20"/>
  <c r="C12" i="20"/>
  <c r="E12" i="20"/>
  <c r="G12" i="20"/>
  <c r="B4" i="20"/>
  <c r="D4" i="20"/>
  <c r="D3" i="20" s="1"/>
  <c r="F4" i="20"/>
  <c r="F3" i="20" s="1"/>
  <c r="H4" i="20"/>
  <c r="H3" i="20" s="1"/>
  <c r="B6" i="20"/>
  <c r="D6" i="20"/>
  <c r="F6" i="20"/>
  <c r="H6" i="20"/>
  <c r="B8" i="20"/>
  <c r="D8" i="20"/>
  <c r="F8" i="20"/>
  <c r="B10" i="20"/>
  <c r="D10" i="20"/>
  <c r="F10" i="20"/>
  <c r="H10" i="20"/>
  <c r="B12" i="20"/>
  <c r="D12" i="20"/>
  <c r="F12" i="20"/>
  <c r="B14" i="20"/>
  <c r="C6" i="20"/>
  <c r="E6" i="20"/>
  <c r="C10" i="20"/>
  <c r="E10" i="20"/>
  <c r="C4" i="19"/>
  <c r="C3" i="19" s="1"/>
  <c r="E4" i="19"/>
  <c r="E3" i="19" s="1"/>
  <c r="G4" i="19"/>
  <c r="G3" i="19" s="1"/>
  <c r="C8" i="19"/>
  <c r="E8" i="19"/>
  <c r="G8" i="19"/>
  <c r="C12" i="19"/>
  <c r="E12" i="19"/>
  <c r="G12" i="19"/>
  <c r="B4" i="19"/>
  <c r="D4" i="19"/>
  <c r="D3" i="19" s="1"/>
  <c r="F4" i="19"/>
  <c r="F3" i="19" s="1"/>
  <c r="B6" i="19"/>
  <c r="D6" i="19"/>
  <c r="F6" i="19"/>
  <c r="H6" i="19"/>
  <c r="B8" i="19"/>
  <c r="D8" i="19"/>
  <c r="F8" i="19"/>
  <c r="B10" i="19"/>
  <c r="D10" i="19"/>
  <c r="F10" i="19"/>
  <c r="H10" i="19"/>
  <c r="B12" i="19"/>
  <c r="D12" i="19"/>
  <c r="F12" i="19"/>
  <c r="B14" i="19"/>
  <c r="C6" i="19"/>
  <c r="E6" i="19"/>
  <c r="C10" i="19"/>
  <c r="E10" i="19"/>
  <c r="C4" i="18"/>
  <c r="C3" i="18" s="1"/>
  <c r="E4" i="18"/>
  <c r="E3" i="18" s="1"/>
  <c r="C6" i="18"/>
  <c r="E6" i="18"/>
  <c r="C8" i="18"/>
  <c r="E8" i="18"/>
  <c r="C10" i="18"/>
  <c r="E10" i="18"/>
  <c r="C12" i="18"/>
  <c r="E12" i="18"/>
  <c r="C4" i="17"/>
  <c r="C3" i="17" s="1"/>
  <c r="E4" i="17"/>
  <c r="E3" i="17" s="1"/>
  <c r="G4" i="17"/>
  <c r="G3" i="17" s="1"/>
  <c r="C8" i="17"/>
  <c r="E8" i="17"/>
  <c r="G8" i="17"/>
  <c r="C10" i="17"/>
  <c r="E10" i="17"/>
  <c r="G10" i="17"/>
  <c r="C14" i="17"/>
  <c r="B4" i="17"/>
  <c r="D4" i="17"/>
  <c r="D3" i="17" s="1"/>
  <c r="F4" i="17"/>
  <c r="F3" i="17" s="1"/>
  <c r="B6" i="17"/>
  <c r="D6" i="17"/>
  <c r="F6" i="17"/>
  <c r="H6" i="17"/>
  <c r="B8" i="17"/>
  <c r="D8" i="17"/>
  <c r="F8" i="17"/>
  <c r="B10" i="17"/>
  <c r="D10" i="17"/>
  <c r="F10" i="17"/>
  <c r="B12" i="17"/>
  <c r="D12" i="17"/>
  <c r="F12" i="17"/>
  <c r="H12" i="17"/>
  <c r="C6" i="17"/>
  <c r="E6" i="17"/>
  <c r="C12" i="17"/>
  <c r="E12" i="17"/>
  <c r="C4" i="16"/>
  <c r="C3" i="16" s="1"/>
  <c r="E4" i="16"/>
  <c r="E3" i="16" s="1"/>
  <c r="G4" i="16"/>
  <c r="G3" i="16" s="1"/>
  <c r="C8" i="16"/>
  <c r="E8" i="16"/>
  <c r="G8" i="16"/>
  <c r="C12" i="16"/>
  <c r="E12" i="16"/>
  <c r="G12" i="16"/>
  <c r="B4" i="16"/>
  <c r="D4" i="16"/>
  <c r="D3" i="16" s="1"/>
  <c r="F4" i="16"/>
  <c r="F3" i="16" s="1"/>
  <c r="B6" i="16"/>
  <c r="D6" i="16"/>
  <c r="F6" i="16"/>
  <c r="H6" i="16"/>
  <c r="B8" i="16"/>
  <c r="D8" i="16"/>
  <c r="F8" i="16"/>
  <c r="B10" i="16"/>
  <c r="D10" i="16"/>
  <c r="F10" i="16"/>
  <c r="H10" i="16"/>
  <c r="B12" i="16"/>
  <c r="D12" i="16"/>
  <c r="F12" i="16"/>
  <c r="B14" i="16"/>
  <c r="C6" i="16"/>
  <c r="E6" i="16"/>
  <c r="C10" i="16"/>
  <c r="E10" i="16"/>
  <c r="C4" i="15"/>
  <c r="C3" i="15" s="1"/>
  <c r="E4" i="15"/>
  <c r="E3" i="15" s="1"/>
  <c r="G4" i="15"/>
  <c r="G3" i="15" s="1"/>
  <c r="C8" i="15"/>
  <c r="E8" i="15"/>
  <c r="G8" i="15"/>
  <c r="C12" i="15"/>
  <c r="E12" i="15"/>
  <c r="G12" i="15"/>
  <c r="B4" i="15"/>
  <c r="D4" i="15"/>
  <c r="D3" i="15" s="1"/>
  <c r="F4" i="15"/>
  <c r="F3" i="15" s="1"/>
  <c r="B6" i="15"/>
  <c r="D6" i="15"/>
  <c r="F6" i="15"/>
  <c r="H6" i="15"/>
  <c r="B8" i="15"/>
  <c r="D8" i="15"/>
  <c r="F8" i="15"/>
  <c r="B10" i="15"/>
  <c r="D10" i="15"/>
  <c r="F10" i="15"/>
  <c r="H10" i="15"/>
  <c r="B12" i="15"/>
  <c r="D12" i="15"/>
  <c r="F12" i="15"/>
  <c r="B14" i="15"/>
  <c r="C6" i="15"/>
  <c r="E6" i="15"/>
  <c r="C10" i="15"/>
  <c r="E10" i="15"/>
  <c r="B3" i="14"/>
  <c r="B14" i="14" l="1" a="1"/>
  <c r="C14" i="14" s="1"/>
  <c r="B12" i="14" a="1"/>
  <c r="C12" i="14" s="1"/>
  <c r="B10" i="14" a="1"/>
  <c r="B10" i="14" s="1"/>
  <c r="B8" i="14" a="1"/>
  <c r="B8" i="14" s="1"/>
  <c r="B6" i="14" a="1"/>
  <c r="B6" i="14" s="1"/>
  <c r="B4" i="14" a="1"/>
  <c r="B4" i="14" s="1"/>
  <c r="E6" i="14" l="1"/>
  <c r="G6" i="14"/>
  <c r="C6" i="14"/>
  <c r="G10" i="14"/>
  <c r="E10" i="14"/>
  <c r="C10" i="14"/>
  <c r="H6" i="14"/>
  <c r="F6" i="14"/>
  <c r="D6" i="14"/>
  <c r="G8" i="14"/>
  <c r="C8" i="14"/>
  <c r="H10" i="14"/>
  <c r="F10" i="14"/>
  <c r="D10" i="14"/>
  <c r="E8" i="14"/>
  <c r="B14" i="14"/>
  <c r="H12" i="14"/>
  <c r="F12" i="14"/>
  <c r="D12" i="14"/>
  <c r="B12" i="14"/>
  <c r="G12" i="14"/>
  <c r="E12" i="14"/>
  <c r="H8" i="14"/>
  <c r="F8" i="14"/>
  <c r="D8" i="14"/>
  <c r="G4" i="14"/>
  <c r="G3" i="14" s="1"/>
  <c r="E4" i="14"/>
  <c r="E3" i="14" s="1"/>
  <c r="C4" i="14"/>
  <c r="C3" i="14" s="1"/>
  <c r="H4" i="14"/>
  <c r="H3" i="14" s="1"/>
  <c r="F4" i="14"/>
  <c r="F3" i="14" s="1"/>
  <c r="D4" i="14"/>
  <c r="D3" i="14" s="1"/>
</calcChain>
</file>

<file path=xl/sharedStrings.xml><?xml version="1.0" encoding="utf-8"?>
<sst xmlns="http://schemas.openxmlformats.org/spreadsheetml/2006/main" count="43" uniqueCount="13">
  <si>
    <t>Note</t>
  </si>
  <si>
    <t xml:space="preserve"> </t>
  </si>
  <si>
    <t>Impostazioni calendario</t>
  </si>
  <si>
    <t>Anno</t>
  </si>
  <si>
    <t>Inizio settimana</t>
  </si>
  <si>
    <t>lunedi</t>
  </si>
  <si>
    <t>1A h.9.15-10.15     1B h.10.15-11.10</t>
  </si>
  <si>
    <t>1B h.9.15-10.15     1A h.10.15-11.10</t>
  </si>
  <si>
    <t>1C h.9.15-10.15     1D h.10.15-11.10</t>
  </si>
  <si>
    <t>1E h.9.15-10.15     1F h.10.15-11.10</t>
  </si>
  <si>
    <t>1G h.9.15-10.15     1H h.10.15-11.10</t>
  </si>
  <si>
    <t>1H h.9.15-10.15     1G h.10.15-11.10</t>
  </si>
  <si>
    <t>1I h.9.15-10.15     1L h.10.15-11.10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</si>
</sst>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33" x14ac:knownFonts="1">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56">
    <xf numFmtId="0" fontId="0" fillId="0" borderId="0" xfId="0">
      <alignment vertical="top"/>
    </xf>
    <xf numFmtId="0" fontId="13" fillId="0" borderId="0" xfId="0" applyFont="1">
      <alignment vertical="top"/>
    </xf>
    <xf numFmtId="0" fontId="13" fillId="0" borderId="0" xfId="0" applyFont="1" applyFill="1" applyBorder="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Fill="1" applyBorder="1" applyAlignment="1">
      <alignment horizontal="left" vertical="top" wrapText="1" indent="1"/>
    </xf>
    <xf numFmtId="0" fontId="16" fillId="0" borderId="0" xfId="0" applyFont="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Fill="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0" applyFont="1" applyFill="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0" applyFont="1" applyFill="1" applyBorder="1" applyAlignment="1">
      <alignment horizontal="left" vertical="top" wrapText="1" indent="1"/>
    </xf>
    <xf numFmtId="0" fontId="16" fillId="0" borderId="27" xfId="0" applyFont="1" applyFill="1" applyBorder="1" applyAlignment="1">
      <alignment horizontal="left" vertical="top" wrapText="1" indent="1"/>
    </xf>
    <xf numFmtId="0" fontId="13" fillId="0" borderId="0" xfId="0" applyFont="1" applyFill="1" applyBorder="1" applyAlignment="1">
      <alignment vertical="top"/>
    </xf>
    <xf numFmtId="0" fontId="15" fillId="0" borderId="0" xfId="0" applyFont="1" applyFill="1" applyBorder="1" applyAlignment="1">
      <alignment vertical="top"/>
    </xf>
    <xf numFmtId="0" fontId="16" fillId="0" borderId="0" xfId="0" applyFont="1" applyFill="1" applyBorder="1" applyAlignment="1">
      <alignment vertical="top"/>
    </xf>
    <xf numFmtId="0" fontId="13" fillId="0" borderId="0" xfId="0" applyFont="1" applyAlignment="1">
      <alignment vertical="top"/>
    </xf>
    <xf numFmtId="166" fontId="15" fillId="0" borderId="9" xfId="12" applyNumberFormat="1" applyFont="1" applyFill="1" applyBorder="1" applyAlignment="1">
      <alignment horizontal="right" vertical="center" indent="1"/>
    </xf>
    <xf numFmtId="166" fontId="15" fillId="0" borderId="11" xfId="12" applyNumberFormat="1" applyFont="1" applyFill="1" applyBorder="1" applyAlignment="1">
      <alignment horizontal="right" vertical="center" indent="1"/>
    </xf>
    <xf numFmtId="166" fontId="15" fillId="0" borderId="26" xfId="12" applyNumberFormat="1" applyFont="1" applyFill="1" applyBorder="1" applyAlignment="1">
      <alignment horizontal="right" vertical="center" indent="1"/>
    </xf>
    <xf numFmtId="166" fontId="15" fillId="0" borderId="20" xfId="12" applyNumberFormat="1" applyFont="1" applyFill="1" applyBorder="1" applyAlignment="1">
      <alignment horizontal="right" vertical="center" indent="1"/>
    </xf>
    <xf numFmtId="166" fontId="15" fillId="0" borderId="14" xfId="12" applyNumberFormat="1" applyFont="1" applyFill="1" applyBorder="1" applyAlignment="1">
      <alignment horizontal="right" vertical="center"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pplyAlignment="1">
      <alignment horizontal="left" vertical="top" wrapText="1" indent="1"/>
    </xf>
    <xf numFmtId="0" fontId="16" fillId="0" borderId="12" xfId="11" applyFont="1" applyFill="1" applyBorder="1" applyAlignment="1">
      <alignment horizontal="left" vertical="top" wrapText="1" indent="1"/>
    </xf>
    <xf numFmtId="0" fontId="17" fillId="6" borderId="0" xfId="15" applyFont="1" applyFill="1" applyBorder="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pplyAlignment="1">
      <alignment horizontal="left" vertical="top" wrapText="1" indent="1"/>
    </xf>
    <xf numFmtId="0" fontId="16" fillId="0" borderId="17" xfId="11" applyFont="1" applyFill="1" applyBorder="1" applyAlignment="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pplyAlignment="1">
      <alignment horizontal="left" vertical="top" wrapText="1" indent="1"/>
    </xf>
    <xf numFmtId="0" fontId="16" fillId="0" borderId="23" xfId="11" applyFont="1" applyFill="1" applyBorder="1" applyAlignment="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pplyAlignment="1">
      <alignment horizontal="left" vertical="top" wrapText="1" indent="1"/>
    </xf>
    <xf numFmtId="0" fontId="16" fillId="0" borderId="29" xfId="11" applyFont="1" applyFill="1" applyBorder="1" applyAlignment="1">
      <alignment horizontal="left" vertical="top" wrapText="1" indent="1"/>
    </xf>
  </cellXfs>
  <cellStyles count="50">
    <cellStyle name="20% - Colore 1" xfId="29" builtinId="30" customBuiltin="1"/>
    <cellStyle name="20% - Colore 2" xfId="32" builtinId="34" customBuiltin="1"/>
    <cellStyle name="20% - Colore 3" xfId="36" builtinId="38" customBuiltin="1"/>
    <cellStyle name="20% - Colore 4" xfId="40" builtinId="42" customBuiltin="1"/>
    <cellStyle name="20% - Colore 5" xfId="43" builtinId="46" customBuiltin="1"/>
    <cellStyle name="20% - Colore 6" xfId="47" builtinId="50" customBuiltin="1"/>
    <cellStyle name="40% - Colore 1" xfId="1" builtinId="31" customBuiltin="1"/>
    <cellStyle name="40% - Colore 2" xfId="33" builtinId="35" customBuiltin="1"/>
    <cellStyle name="40% - Colore 3" xfId="37" builtinId="39" customBuiltin="1"/>
    <cellStyle name="40% - Colore 4" xfId="41" builtinId="43" customBuiltin="1"/>
    <cellStyle name="40% - Colore 5" xfId="44" builtinId="47" customBuiltin="1"/>
    <cellStyle name="40% - Colore 6" xfId="48" builtinId="51" customBuiltin="1"/>
    <cellStyle name="60% - Colore 1" xfId="30" builtinId="32" customBuiltin="1"/>
    <cellStyle name="60% - Colore 2" xfId="34" builtinId="36" customBuiltin="1"/>
    <cellStyle name="60% - Colore 3" xfId="38" builtinId="40" customBuiltin="1"/>
    <cellStyle name="60% - Colore 4" xfId="42" builtinId="44" customBuiltin="1"/>
    <cellStyle name="60% - Colore 5" xfId="45" builtinId="48" customBuiltin="1"/>
    <cellStyle name="60% - Colore 6" xfId="49" builtinId="52" customBuiltin="1"/>
    <cellStyle name="A righe/colonne alternate evidenziate" xfId="13"/>
    <cellStyle name="Calcolo" xfId="22" builtinId="22" customBuiltin="1"/>
    <cellStyle name="Cella collegata" xfId="23" builtinId="24" customBuiltin="1"/>
    <cellStyle name="Cella da controllare" xfId="24" builtinId="23" customBuiltin="1"/>
    <cellStyle name="Colore 1" xfId="3" builtinId="29" customBuiltin="1"/>
    <cellStyle name="Colore 2" xfId="31" builtinId="33" customBuiltin="1"/>
    <cellStyle name="Colore 3" xfId="35" builtinId="37" customBuiltin="1"/>
    <cellStyle name="Colore 4" xfId="39" builtinId="41" customBuiltin="1"/>
    <cellStyle name="Colore 5" xfId="4" builtinId="45" customBuiltin="1"/>
    <cellStyle name="Colore 6" xfId="46" builtinId="49" customBuiltin="1"/>
    <cellStyle name="Giorno" xfId="12"/>
    <cellStyle name="Immissione di impostazioni" xfId="14"/>
    <cellStyle name="Input" xfId="20" builtinId="20" customBuiltin="1"/>
    <cellStyle name="Migliaia" xfId="6" builtinId="3" customBuiltin="1"/>
    <cellStyle name="Migliaia [0]" xfId="7" builtinId="6" customBuiltin="1"/>
    <cellStyle name="Neutrale" xfId="19" builtinId="28" customBuiltin="1"/>
    <cellStyle name="Normale" xfId="0" builtinId="0" customBuiltin="1"/>
    <cellStyle name="Nota" xfId="26" builtinId="10" customBuiltin="1"/>
    <cellStyle name="Output" xfId="21" builtinId="21" customBuiltin="1"/>
    <cellStyle name="Percentuale" xfId="10" builtinId="5" customBuiltin="1"/>
    <cellStyle name="Testo avviso" xfId="25" builtinId="11" customBuiltin="1"/>
    <cellStyle name="Testo descrittivo" xfId="27" builtinId="53" customBuiltin="1"/>
    <cellStyle name="Titolo" xfId="5" builtinId="15" customBuiltin="1"/>
    <cellStyle name="Titolo 1" xfId="2" builtinId="16" customBuiltin="1"/>
    <cellStyle name="Titolo 2" xfId="15" builtinId="17" customBuiltin="1"/>
    <cellStyle name="Titolo 3" xfId="16" builtinId="18" customBuiltin="1"/>
    <cellStyle name="Titolo 4" xfId="11" builtinId="19" customBuiltin="1"/>
    <cellStyle name="Totale" xfId="28" builtinId="25" customBuiltin="1"/>
    <cellStyle name="Valore non valido" xfId="18" builtinId="27" customBuiltin="1"/>
    <cellStyle name="Valore valido" xfId="17" builtinId="26" customBuiltin="1"/>
    <cellStyle name="Valuta" xfId="8" builtinId="4" customBuiltin="1"/>
    <cellStyle name="Valuta [0]" xfId="9" builtinId="7"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161787</xdr:colOff>
      <xdr:row>1</xdr:row>
      <xdr:rowOff>0</xdr:rowOff>
    </xdr:from>
    <xdr:to>
      <xdr:col>8</xdr:col>
      <xdr:colOff>9662</xdr:colOff>
      <xdr:row>1</xdr:row>
      <xdr:rowOff>1143000</xdr:rowOff>
    </xdr:to>
    <xdr:pic>
      <xdr:nvPicPr>
        <xdr:cNvPr id="3" name="Immagine 2" descr="Intestazione Inverno&#10;&#10;Collage di foto di Word: Invern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086087" y="114300"/>
          <a:ext cx="4915175"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981075</xdr:colOff>
      <xdr:row>1</xdr:row>
      <xdr:rowOff>9524</xdr:rowOff>
    </xdr:from>
    <xdr:to>
      <xdr:col>8</xdr:col>
      <xdr:colOff>13374</xdr:colOff>
      <xdr:row>1</xdr:row>
      <xdr:rowOff>1154324</xdr:rowOff>
    </xdr:to>
    <xdr:pic>
      <xdr:nvPicPr>
        <xdr:cNvPr id="3" name="Immagine 3" descr="Intestazione Autunno&#10;&#10;Collage di foto di Word: Autunno">
          <a:extLst>
            <a:ext uri="{FF2B5EF4-FFF2-40B4-BE49-F238E27FC236}">
              <a16:creationId xmlns:a16="http://schemas.microsoft.com/office/drawing/2014/main" id="{C9B4ED1A-50D1-4B29-B72F-5D994D102B55}"/>
            </a:ext>
          </a:extLst>
        </xdr:cNvPr>
        <xdr:cNvPicPr>
          <a:picLocks noChangeAspect="1"/>
        </xdr:cNvPicPr>
      </xdr:nvPicPr>
      <xdr:blipFill>
        <a:blip xmlns:r="http://schemas.openxmlformats.org/officeDocument/2006/relationships" r:embed="rId1"/>
        <a:srcRect/>
        <a:stretch/>
      </xdr:blipFill>
      <xdr:spPr>
        <a:xfrm>
          <a:off x="3638550" y="123824"/>
          <a:ext cx="5366424" cy="1144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209550</xdr:colOff>
      <xdr:row>1</xdr:row>
      <xdr:rowOff>9525</xdr:rowOff>
    </xdr:from>
    <xdr:to>
      <xdr:col>8</xdr:col>
      <xdr:colOff>13374</xdr:colOff>
      <xdr:row>1</xdr:row>
      <xdr:rowOff>1154325</xdr:rowOff>
    </xdr:to>
    <xdr:pic>
      <xdr:nvPicPr>
        <xdr:cNvPr id="5" name="Immagine 3" descr="Intestazione Autunno&#10;&#10;Collage di foto di Word: Autunno">
          <a:extLst>
            <a:ext uri="{FF2B5EF4-FFF2-40B4-BE49-F238E27FC236}">
              <a16:creationId xmlns:a16="http://schemas.microsoft.com/office/drawing/2014/main" id="{C986BB60-2C62-4B4A-A7D0-66F1DB9C92AD}"/>
            </a:ext>
          </a:extLst>
        </xdr:cNvPr>
        <xdr:cNvPicPr>
          <a:picLocks noChangeAspect="1"/>
        </xdr:cNvPicPr>
      </xdr:nvPicPr>
      <xdr:blipFill rotWithShape="1">
        <a:blip xmlns:r="http://schemas.openxmlformats.org/officeDocument/2006/relationships" r:embed="rId1"/>
        <a:srcRect l="9230"/>
        <a:stretch/>
      </xdr:blipFill>
      <xdr:spPr>
        <a:xfrm>
          <a:off x="4133850" y="123825"/>
          <a:ext cx="4871124" cy="1144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161925</xdr:colOff>
      <xdr:row>1</xdr:row>
      <xdr:rowOff>0</xdr:rowOff>
    </xdr:from>
    <xdr:to>
      <xdr:col>8</xdr:col>
      <xdr:colOff>9800</xdr:colOff>
      <xdr:row>1</xdr:row>
      <xdr:rowOff>1143000</xdr:rowOff>
    </xdr:to>
    <xdr:pic>
      <xdr:nvPicPr>
        <xdr:cNvPr id="4" name="Immagine 2" descr="Intestazione Inverno&#10;&#10;Collage di foto di Word: Inverno">
          <a:extLst>
            <a:ext uri="{FF2B5EF4-FFF2-40B4-BE49-F238E27FC236}">
              <a16:creationId xmlns:a16="http://schemas.microsoft.com/office/drawing/2014/main" id="{4A7BE0E4-E60F-4BA9-8A2E-6AB7EB21BE60}"/>
            </a:ext>
          </a:extLst>
        </xdr:cNvPr>
        <xdr:cNvPicPr>
          <a:picLocks noChangeAspect="1"/>
        </xdr:cNvPicPr>
      </xdr:nvPicPr>
      <xdr:blipFill>
        <a:blip xmlns:r="http://schemas.openxmlformats.org/officeDocument/2006/relationships" r:embed="rId1"/>
        <a:srcRect/>
        <a:stretch/>
      </xdr:blipFill>
      <xdr:spPr>
        <a:xfrm>
          <a:off x="4086225" y="114300"/>
          <a:ext cx="4915175"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161925</xdr:colOff>
      <xdr:row>1</xdr:row>
      <xdr:rowOff>0</xdr:rowOff>
    </xdr:from>
    <xdr:to>
      <xdr:col>8</xdr:col>
      <xdr:colOff>9800</xdr:colOff>
      <xdr:row>1</xdr:row>
      <xdr:rowOff>1143000</xdr:rowOff>
    </xdr:to>
    <xdr:pic>
      <xdr:nvPicPr>
        <xdr:cNvPr id="4" name="Immagine 2" descr="Intestazione Inverno&#10;&#10;Collage di foto di Word: Inverno">
          <a:extLst>
            <a:ext uri="{FF2B5EF4-FFF2-40B4-BE49-F238E27FC236}">
              <a16:creationId xmlns:a16="http://schemas.microsoft.com/office/drawing/2014/main" id="{6E81A196-200A-4ECC-88D7-E5F83E8FB4A0}"/>
            </a:ext>
          </a:extLst>
        </xdr:cNvPr>
        <xdr:cNvPicPr>
          <a:picLocks noChangeAspect="1"/>
        </xdr:cNvPicPr>
      </xdr:nvPicPr>
      <xdr:blipFill>
        <a:blip xmlns:r="http://schemas.openxmlformats.org/officeDocument/2006/relationships" r:embed="rId1"/>
        <a:srcRect/>
        <a:stretch/>
      </xdr:blipFill>
      <xdr:spPr>
        <a:xfrm>
          <a:off x="4086225" y="114300"/>
          <a:ext cx="4915175"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561076</xdr:colOff>
      <xdr:row>1</xdr:row>
      <xdr:rowOff>0</xdr:rowOff>
    </xdr:from>
    <xdr:to>
      <xdr:col>8</xdr:col>
      <xdr:colOff>10423</xdr:colOff>
      <xdr:row>1</xdr:row>
      <xdr:rowOff>1143000</xdr:rowOff>
    </xdr:to>
    <xdr:pic>
      <xdr:nvPicPr>
        <xdr:cNvPr id="2" name="Immagine 1" descr="Intestazione Primavera&#10;&#10;Collage di foto di Word: Primavera">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485376" y="114300"/>
          <a:ext cx="4516647"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561975</xdr:colOff>
      <xdr:row>1</xdr:row>
      <xdr:rowOff>0</xdr:rowOff>
    </xdr:from>
    <xdr:to>
      <xdr:col>8</xdr:col>
      <xdr:colOff>11322</xdr:colOff>
      <xdr:row>1</xdr:row>
      <xdr:rowOff>1143000</xdr:rowOff>
    </xdr:to>
    <xdr:pic>
      <xdr:nvPicPr>
        <xdr:cNvPr id="3" name="Immagine 3" descr="Intestazione Primavera&#10;&#10;Collage di foto di Word: Primavera">
          <a:extLst>
            <a:ext uri="{FF2B5EF4-FFF2-40B4-BE49-F238E27FC236}">
              <a16:creationId xmlns:a16="http://schemas.microsoft.com/office/drawing/2014/main" id="{F30EE2D1-7B07-400A-B5FE-0E18AC84385D}"/>
            </a:ext>
          </a:extLst>
        </xdr:cNvPr>
        <xdr:cNvPicPr>
          <a:picLocks noChangeAspect="1"/>
        </xdr:cNvPicPr>
      </xdr:nvPicPr>
      <xdr:blipFill>
        <a:blip xmlns:r="http://schemas.openxmlformats.org/officeDocument/2006/relationships" r:embed="rId1"/>
        <a:srcRect/>
        <a:stretch/>
      </xdr:blipFill>
      <xdr:spPr>
        <a:xfrm>
          <a:off x="4486275" y="114300"/>
          <a:ext cx="4516647"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561975</xdr:colOff>
      <xdr:row>1</xdr:row>
      <xdr:rowOff>0</xdr:rowOff>
    </xdr:from>
    <xdr:to>
      <xdr:col>8</xdr:col>
      <xdr:colOff>11322</xdr:colOff>
      <xdr:row>1</xdr:row>
      <xdr:rowOff>1143000</xdr:rowOff>
    </xdr:to>
    <xdr:pic>
      <xdr:nvPicPr>
        <xdr:cNvPr id="3" name="Immagine 3" descr="Intestazione Primavera&#10;&#10;Collage di foto di Word: Primavera">
          <a:extLst>
            <a:ext uri="{FF2B5EF4-FFF2-40B4-BE49-F238E27FC236}">
              <a16:creationId xmlns:a16="http://schemas.microsoft.com/office/drawing/2014/main" id="{086DA7AC-6797-4E7A-8FE3-C40F3786F613}"/>
            </a:ext>
          </a:extLst>
        </xdr:cNvPr>
        <xdr:cNvPicPr>
          <a:picLocks noChangeAspect="1"/>
        </xdr:cNvPicPr>
      </xdr:nvPicPr>
      <xdr:blipFill>
        <a:blip xmlns:r="http://schemas.openxmlformats.org/officeDocument/2006/relationships" r:embed="rId1"/>
        <a:srcRect/>
        <a:stretch/>
      </xdr:blipFill>
      <xdr:spPr>
        <a:xfrm>
          <a:off x="4486275" y="114300"/>
          <a:ext cx="4516647"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392325</xdr:colOff>
      <xdr:row>1</xdr:row>
      <xdr:rowOff>0</xdr:rowOff>
    </xdr:from>
    <xdr:to>
      <xdr:col>8</xdr:col>
      <xdr:colOff>7725</xdr:colOff>
      <xdr:row>1</xdr:row>
      <xdr:rowOff>1143000</xdr:rowOff>
    </xdr:to>
    <xdr:pic>
      <xdr:nvPicPr>
        <xdr:cNvPr id="3" name="Immagine 2" descr="Intestazione Estate&#10;&#10;Collage di foto di Word: Estate">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316625" y="114300"/>
          <a:ext cx="4682700"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390525</xdr:colOff>
      <xdr:row>1</xdr:row>
      <xdr:rowOff>0</xdr:rowOff>
    </xdr:from>
    <xdr:to>
      <xdr:col>8</xdr:col>
      <xdr:colOff>5925</xdr:colOff>
      <xdr:row>1</xdr:row>
      <xdr:rowOff>1143000</xdr:rowOff>
    </xdr:to>
    <xdr:pic>
      <xdr:nvPicPr>
        <xdr:cNvPr id="3" name="Immagine 3" descr="Intestazione Estate&#10;&#10;Collage di foto di Word: Estate">
          <a:extLst>
            <a:ext uri="{FF2B5EF4-FFF2-40B4-BE49-F238E27FC236}">
              <a16:creationId xmlns:a16="http://schemas.microsoft.com/office/drawing/2014/main" id="{FE896202-7E10-4B17-BE81-C4652F68BE92}"/>
            </a:ext>
          </a:extLst>
        </xdr:cNvPr>
        <xdr:cNvPicPr>
          <a:picLocks noChangeAspect="1"/>
        </xdr:cNvPicPr>
      </xdr:nvPicPr>
      <xdr:blipFill>
        <a:blip xmlns:r="http://schemas.openxmlformats.org/officeDocument/2006/relationships" r:embed="rId1"/>
        <a:srcRect/>
        <a:stretch/>
      </xdr:blipFill>
      <xdr:spPr>
        <a:xfrm>
          <a:off x="4314825" y="114300"/>
          <a:ext cx="4682700"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390525</xdr:colOff>
      <xdr:row>1</xdr:row>
      <xdr:rowOff>0</xdr:rowOff>
    </xdr:from>
    <xdr:to>
      <xdr:col>8</xdr:col>
      <xdr:colOff>5925</xdr:colOff>
      <xdr:row>1</xdr:row>
      <xdr:rowOff>1143000</xdr:rowOff>
    </xdr:to>
    <xdr:pic>
      <xdr:nvPicPr>
        <xdr:cNvPr id="3" name="Immagine 3" descr="Intestazione Estate&#10;&#10;Collage di foto di Word: Estate">
          <a:extLst>
            <a:ext uri="{FF2B5EF4-FFF2-40B4-BE49-F238E27FC236}">
              <a16:creationId xmlns:a16="http://schemas.microsoft.com/office/drawing/2014/main" id="{82A31014-9CBC-45BD-B71B-8C77BCF5D4A5}"/>
            </a:ext>
          </a:extLst>
        </xdr:cNvPr>
        <xdr:cNvPicPr>
          <a:picLocks noChangeAspect="1"/>
        </xdr:cNvPicPr>
      </xdr:nvPicPr>
      <xdr:blipFill>
        <a:blip xmlns:r="http://schemas.openxmlformats.org/officeDocument/2006/relationships" r:embed="rId1"/>
        <a:srcRect/>
        <a:stretch/>
      </xdr:blipFill>
      <xdr:spPr>
        <a:xfrm>
          <a:off x="4314825" y="114300"/>
          <a:ext cx="4682700"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981075</xdr:colOff>
      <xdr:row>1</xdr:row>
      <xdr:rowOff>11954</xdr:rowOff>
    </xdr:from>
    <xdr:to>
      <xdr:col>8</xdr:col>
      <xdr:colOff>13374</xdr:colOff>
      <xdr:row>1</xdr:row>
      <xdr:rowOff>1156754</xdr:rowOff>
    </xdr:to>
    <xdr:pic>
      <xdr:nvPicPr>
        <xdr:cNvPr id="3" name="Immagine 2" descr="Intestazione Autunno&#10;&#10;Collage di foto di Word: Autunn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3638550" y="126254"/>
          <a:ext cx="5366424" cy="1144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59999389629810485"/>
    <pageSetUpPr autoPageBreaks="0" fitToPage="1"/>
  </sheetPr>
  <dimension ref="A1:L15"/>
  <sheetViews>
    <sheetView showGridLines="0" showRowColHeaders="0" topLeftCell="B1" zoomScaleNormal="100" workbookViewId="0">
      <selection activeCell="C3" sqref="C3"/>
    </sheetView>
  </sheetViews>
  <sheetFormatPr defaultColWidth="8.75" defaultRowHeight="16.5" x14ac:dyDescent="0.3"/>
  <cols>
    <col min="1" max="1" width="1.625" style="29" customWidth="1"/>
    <col min="2" max="8" width="16.625" style="29" customWidth="1"/>
    <col min="9" max="9" width="1.625" style="26" customWidth="1"/>
    <col min="10" max="10" width="8.625" style="26" customWidth="1"/>
    <col min="11" max="11" width="14.875" style="26" customWidth="1"/>
    <col min="12" max="12" width="14.875" style="26" bestFit="1" customWidth="1"/>
    <col min="13" max="13" width="1.625" style="26" customWidth="1"/>
    <col min="14" max="16384" width="8.75" style="26"/>
  </cols>
  <sheetData>
    <row r="1" spans="1:12" ht="9" customHeight="1" x14ac:dyDescent="0.3">
      <c r="A1" s="1"/>
      <c r="B1" s="1"/>
      <c r="C1" s="1"/>
      <c r="D1" s="1"/>
      <c r="E1" s="1"/>
      <c r="F1" s="1"/>
      <c r="G1" s="1"/>
      <c r="H1" s="1"/>
      <c r="I1" s="26" t="s">
        <v>1</v>
      </c>
      <c r="K1" s="2"/>
      <c r="L1" s="2"/>
    </row>
    <row r="2" spans="1:12" ht="96" customHeight="1" x14ac:dyDescent="0.3">
      <c r="A2" s="1"/>
      <c r="B2" s="35" t="str">
        <f>"Gennaio "&amp;AnnoCalendario</f>
        <v>Gennaio 2024</v>
      </c>
      <c r="C2" s="35"/>
      <c r="D2" s="35"/>
      <c r="E2" s="3"/>
      <c r="F2" s="3"/>
      <c r="G2" s="3"/>
      <c r="H2" s="4"/>
      <c r="K2" s="2"/>
      <c r="L2" s="2"/>
    </row>
    <row r="3" spans="1:12" s="27" customFormat="1" ht="24" customHeight="1" x14ac:dyDescent="0.3">
      <c r="A3" s="9"/>
      <c r="B3" s="6" t="str">
        <f>InizioSettimana</f>
        <v>lunedi</v>
      </c>
      <c r="C3" s="7" t="str">
        <f t="shared" ref="C3:H3" si="0">TEXT(C4,"gggg")</f>
        <v>lunedì</v>
      </c>
      <c r="D3" s="7" t="str">
        <f t="shared" si="0"/>
        <v>martedì</v>
      </c>
      <c r="E3" s="7" t="str">
        <f t="shared" si="0"/>
        <v>mercoledì</v>
      </c>
      <c r="F3" s="7" t="str">
        <f t="shared" si="0"/>
        <v>giovedì</v>
      </c>
      <c r="G3" s="7" t="str">
        <f t="shared" si="0"/>
        <v>venerdì</v>
      </c>
      <c r="H3" s="8" t="str">
        <f t="shared" si="0"/>
        <v>sabato</v>
      </c>
      <c r="K3" s="40" t="s">
        <v>2</v>
      </c>
      <c r="L3" s="40"/>
    </row>
    <row r="4" spans="1:12" s="27" customFormat="1" ht="24" customHeight="1" x14ac:dyDescent="0.3">
      <c r="A4" s="5"/>
      <c r="B4" s="30">
        <f t="array" ref="B4:H4">GiorniESettimane+DATE(AnnoCalendario,1,1)-WEEKDAY(DATE(AnnoCalendario,1,1),(InizioSettimana="Monday")+1)+1</f>
        <v>45291</v>
      </c>
      <c r="C4" s="30">
        <v>45292</v>
      </c>
      <c r="D4" s="30">
        <v>45293</v>
      </c>
      <c r="E4" s="30">
        <v>45294</v>
      </c>
      <c r="F4" s="30">
        <v>45295</v>
      </c>
      <c r="G4" s="30">
        <v>45296</v>
      </c>
      <c r="H4" s="31">
        <v>45297</v>
      </c>
      <c r="K4" s="12" t="s">
        <v>3</v>
      </c>
      <c r="L4" s="12" t="s">
        <v>4</v>
      </c>
    </row>
    <row r="5" spans="1:12" s="28" customFormat="1" ht="56.1" customHeight="1" x14ac:dyDescent="0.3">
      <c r="A5" s="11"/>
      <c r="B5" s="10"/>
      <c r="C5" s="10"/>
      <c r="D5" s="10"/>
      <c r="E5" s="10"/>
      <c r="F5" s="10"/>
      <c r="G5" s="10"/>
      <c r="H5" s="10"/>
      <c r="K5" s="13">
        <v>2024</v>
      </c>
      <c r="L5" s="13" t="s">
        <v>5</v>
      </c>
    </row>
    <row r="6" spans="1:12" s="27" customFormat="1" ht="24" customHeight="1" x14ac:dyDescent="0.3">
      <c r="A6" s="5"/>
      <c r="B6" s="30">
        <f t="array" ref="B6:H6">GiorniESettimane+DATE(AnnoCalendario,1,1)-WEEKDAY(DATE(AnnoCalendario,1,1),(InizioSettimana="Monday")+1)+8</f>
        <v>45298</v>
      </c>
      <c r="C6" s="30">
        <v>45299</v>
      </c>
      <c r="D6" s="30">
        <v>45300</v>
      </c>
      <c r="E6" s="30">
        <v>45301</v>
      </c>
      <c r="F6" s="30">
        <v>45302</v>
      </c>
      <c r="G6" s="30">
        <v>45303</v>
      </c>
      <c r="H6" s="30">
        <v>45304</v>
      </c>
    </row>
    <row r="7" spans="1:12" s="28" customFormat="1" ht="56.1" customHeight="1" x14ac:dyDescent="0.3">
      <c r="A7" s="11"/>
      <c r="B7" s="10"/>
      <c r="C7" s="10"/>
      <c r="D7" s="10"/>
      <c r="E7" s="10"/>
      <c r="F7" s="10"/>
      <c r="G7" s="10"/>
      <c r="H7" s="10"/>
    </row>
    <row r="8" spans="1:12" s="27" customFormat="1" ht="24" customHeight="1" x14ac:dyDescent="0.3">
      <c r="A8" s="5"/>
      <c r="B8" s="30">
        <f t="array" ref="B8:H8">GiorniESettimane+DATE(AnnoCalendario,1,1)-WEEKDAY(DATE(AnnoCalendario,1,1),(InizioSettimana="Monday")+1)+15</f>
        <v>45305</v>
      </c>
      <c r="C8" s="30">
        <v>45306</v>
      </c>
      <c r="D8" s="30">
        <v>45307</v>
      </c>
      <c r="E8" s="30">
        <v>45308</v>
      </c>
      <c r="F8" s="30">
        <v>45309</v>
      </c>
      <c r="G8" s="30">
        <v>45310</v>
      </c>
      <c r="H8" s="30">
        <v>45311</v>
      </c>
    </row>
    <row r="9" spans="1:12" s="28" customFormat="1" ht="56.1" customHeight="1" x14ac:dyDescent="0.3">
      <c r="A9" s="11"/>
      <c r="B9" s="10"/>
      <c r="C9" s="10"/>
      <c r="D9" s="10"/>
      <c r="E9" s="10"/>
      <c r="F9" s="10"/>
      <c r="G9" s="10"/>
      <c r="H9" s="10"/>
    </row>
    <row r="10" spans="1:12" s="27" customFormat="1" ht="24" customHeight="1" x14ac:dyDescent="0.3">
      <c r="A10" s="5"/>
      <c r="B10" s="30">
        <f t="array" ref="B10:H10">GiorniESettimane+DATE(AnnoCalendario,1,1)-WEEKDAY(DATE(AnnoCalendario,1,1),(InizioSettimana="Monday")+1)+22</f>
        <v>45312</v>
      </c>
      <c r="C10" s="30">
        <v>45313</v>
      </c>
      <c r="D10" s="30">
        <v>45314</v>
      </c>
      <c r="E10" s="30">
        <v>45315</v>
      </c>
      <c r="F10" s="30">
        <v>45316</v>
      </c>
      <c r="G10" s="30">
        <v>45317</v>
      </c>
      <c r="H10" s="30">
        <v>45318</v>
      </c>
    </row>
    <row r="11" spans="1:12" s="28" customFormat="1" ht="56.1" customHeight="1" x14ac:dyDescent="0.3">
      <c r="A11" s="11"/>
      <c r="B11" s="10"/>
      <c r="C11" s="10"/>
      <c r="D11" s="10"/>
      <c r="E11" s="10"/>
      <c r="F11" s="10"/>
      <c r="G11" s="10"/>
      <c r="H11" s="10"/>
    </row>
    <row r="12" spans="1:12" s="27" customFormat="1" ht="24" customHeight="1" x14ac:dyDescent="0.3">
      <c r="A12" s="5"/>
      <c r="B12" s="30">
        <f t="array" ref="B12:H12">GiorniESettimane+DATE(AnnoCalendario,1,1)-WEEKDAY(DATE(AnnoCalendario,1,1),(InizioSettimana="Monday")+1)+29</f>
        <v>45319</v>
      </c>
      <c r="C12" s="30">
        <v>45320</v>
      </c>
      <c r="D12" s="30">
        <v>45321</v>
      </c>
      <c r="E12" s="30">
        <v>45322</v>
      </c>
      <c r="F12" s="30">
        <v>45323</v>
      </c>
      <c r="G12" s="30">
        <v>45324</v>
      </c>
      <c r="H12" s="30">
        <v>45325</v>
      </c>
    </row>
    <row r="13" spans="1:12" s="28" customFormat="1" ht="56.1" customHeight="1" x14ac:dyDescent="0.3">
      <c r="A13" s="11"/>
      <c r="B13" s="10"/>
      <c r="C13" s="10"/>
      <c r="D13" s="10"/>
      <c r="E13" s="10"/>
      <c r="F13" s="10"/>
      <c r="G13" s="10"/>
      <c r="H13" s="10"/>
    </row>
    <row r="14" spans="1:12" s="27" customFormat="1" ht="24" customHeight="1" x14ac:dyDescent="0.3">
      <c r="A14" s="5"/>
      <c r="B14" s="30">
        <f t="array" ref="B14:C14">GiorniESettimane+DATE(AnnoCalendario,1,1)-WEEKDAY(DATE(AnnoCalendario,1,1),(InizioSettimana="Monday")+1)+36</f>
        <v>45326</v>
      </c>
      <c r="C14" s="30">
        <v>45327</v>
      </c>
      <c r="D14" s="36" t="s">
        <v>0</v>
      </c>
      <c r="E14" s="36"/>
      <c r="F14" s="36"/>
      <c r="G14" s="36"/>
      <c r="H14" s="37"/>
    </row>
    <row r="15" spans="1:12" s="28" customFormat="1" ht="56.1" customHeight="1" x14ac:dyDescent="0.3">
      <c r="A15" s="11"/>
      <c r="B15" s="10"/>
      <c r="C15" s="10"/>
      <c r="D15" s="38"/>
      <c r="E15" s="38"/>
      <c r="F15" s="38"/>
      <c r="G15" s="38"/>
      <c r="H15" s="39"/>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Selezionare un giorno dall'elenco. Selezionare ANNULLA, quindi premere ALT+freccia GIÙ per scegliere un giorno nell'elenco a discesa" prompt="Selezionare il giorno di inizio della settimana in questa cella. Premere ALT+freccia GIÙ per aprire l'elenco a discesa, premere la freccia GIÙ e quindi INVIO per effettuare una selezione" sqref="L5">
      <formula1>"domenica, lunedì"</formula1>
    </dataValidation>
    <dataValidation allowBlank="1" showInputMessage="1" showErrorMessage="1" prompt="Questa cartella di lavoro consente di creare un calendario mensile personalizzato. Nel foglio di gennaio è possibile personalizzare l'anno e il primo giorno della settimana per tutti i mesi. Ogni mese si trova in un foglio di lavoro separato." sqref="A1"/>
    <dataValidation allowBlank="1" showInputMessage="1" showErrorMessage="1" prompt="Immettere l'anno nella cella sottostante" sqref="K4"/>
    <dataValidation allowBlank="1" showInputMessage="1" showErrorMessage="1" prompt="Selezionare il giorno di inizio della settimana nella cella sottostante" sqref="L4"/>
    <dataValidation allowBlank="1" showInputMessage="1" showErrorMessage="1" prompt="Immettere l'anno in questa cella" sqref="K5"/>
    <dataValidation allowBlank="1" showInputMessage="1" showErrorMessage="1" prompt="Questa riga contiene i nomi dei giorni feriali per il calendario. Questa cella contiene il giorno iniziale della settimana. Per cambiare il giorno di inizio della settimana, immettere un nuovo giorno feriale nella cella L5 in questo foglio di lavoro." sqref="B3"/>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dataValidation allowBlank="1" showInputMessage="1" showErrorMessage="1" prompt="L'anno in questa cella viene aggiornato automaticamente in base all'anno immesso nella cella K5. Il calendario seguente include date del mese precedente e successivo, per cui è usato un carattere più chiaro." sqref="B2:D2"/>
    <dataValidation allowBlank="1" showInputMessage="1" showErrorMessage="1" prompt="Giorno feriale determinato automaticamente" sqref="C3:H3"/>
    <dataValidation allowBlank="1" showInputMessage="1" showErrorMessage="1" prompt="Nelle celle di questa riga e delle righe 7, 9, 11, 13 e 15 è possibile immettere le note giornaliere relative al giorno del calendario indicato nella cella soprastante." sqref="B5"/>
    <dataValidation allowBlank="1" showInputMessage="1" prompt="Immettere le note del mese in questa cella" sqref="D15:H15"/>
    <dataValidation allowBlank="1" showInputMessage="1" prompt="Immettere le note del mese nella cella sottostante" sqref="D14:H14"/>
    <dataValidation allowBlank="1" showInputMessage="1" showErrorMessage="1" prompt="Immettere l'anno e selezionare il giorno di inizio del calendario nelle celle sottostanti. Queste celle di Impostazioni calendario non verranno stampate" sqref="K3"/>
  </dataValidations>
  <printOptions horizontalCentered="1"/>
  <pageMargins left="0.25" right="0.25" top="0.5" bottom="0.5" header="0.3" footer="0.3"/>
  <pageSetup paperSize="9" orientation="landscape" r:id="rId1"/>
  <headerFooter differentFirst="1"/>
  <customProperties>
    <customPr name="SheetChanged" r:id="rId2"/>
  </customProperties>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59999389629810485"/>
    <pageSetUpPr fitToPage="1"/>
  </sheetPr>
  <dimension ref="A1:I15"/>
  <sheetViews>
    <sheetView showGridLines="0" showRowColHeaders="0" workbookViewId="0"/>
  </sheetViews>
  <sheetFormatPr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9" ht="9" customHeight="1" x14ac:dyDescent="0.3">
      <c r="A1" s="1"/>
      <c r="B1" s="1"/>
      <c r="C1" s="1"/>
      <c r="D1" s="1"/>
      <c r="E1" s="1"/>
      <c r="F1" s="1"/>
      <c r="G1" s="1"/>
      <c r="H1" s="1"/>
      <c r="I1" s="26" t="s">
        <v>1</v>
      </c>
    </row>
    <row r="2" spans="1:9" ht="96" customHeight="1" x14ac:dyDescent="0.3">
      <c r="A2" s="1"/>
      <c r="B2" s="51" t="str">
        <f>"Ottobre "&amp;AnnoCalendario</f>
        <v>Ottobre 2024</v>
      </c>
      <c r="C2" s="51"/>
      <c r="D2" s="51"/>
      <c r="E2" s="3"/>
      <c r="F2" s="3"/>
      <c r="G2" s="3"/>
      <c r="H2" s="4"/>
    </row>
    <row r="3" spans="1:9" s="27" customFormat="1" ht="24" customHeight="1" x14ac:dyDescent="0.3">
      <c r="A3" s="9"/>
      <c r="B3" s="14" t="str">
        <f>InizioSettimana</f>
        <v>lunedi</v>
      </c>
      <c r="C3" s="15" t="str">
        <f t="shared" ref="C3:H3" si="0">TEXT(C4,"gggg")</f>
        <v>lunedì</v>
      </c>
      <c r="D3" s="15" t="str">
        <f t="shared" si="0"/>
        <v>martedì</v>
      </c>
      <c r="E3" s="15" t="str">
        <f t="shared" si="0"/>
        <v>mercoledì</v>
      </c>
      <c r="F3" s="15" t="str">
        <f t="shared" si="0"/>
        <v>giovedì</v>
      </c>
      <c r="G3" s="15" t="str">
        <f t="shared" si="0"/>
        <v>venerdì</v>
      </c>
      <c r="H3" s="16" t="str">
        <f t="shared" si="0"/>
        <v>sabato</v>
      </c>
    </row>
    <row r="4" spans="1:9" s="27" customFormat="1" ht="24" customHeight="1" x14ac:dyDescent="0.3">
      <c r="A4" s="5"/>
      <c r="B4" s="32">
        <f t="array" ref="B4:H4">GiorniESettimane+DATE(AnnoCalendario,10,1)-WEEKDAY(DATE(AnnoCalendario,10,1),(InizioSettimana="Monday")+1)+1</f>
        <v>45564</v>
      </c>
      <c r="C4" s="32">
        <v>45565</v>
      </c>
      <c r="D4" s="32">
        <v>45566</v>
      </c>
      <c r="E4" s="32">
        <v>45567</v>
      </c>
      <c r="F4" s="32">
        <v>45568</v>
      </c>
      <c r="G4" s="32">
        <v>45569</v>
      </c>
      <c r="H4" s="32">
        <v>45570</v>
      </c>
    </row>
    <row r="5" spans="1:9" s="28" customFormat="1" ht="56.1" customHeight="1" x14ac:dyDescent="0.3">
      <c r="A5" s="11"/>
      <c r="B5" s="25"/>
      <c r="C5" s="25"/>
      <c r="D5" s="25"/>
      <c r="E5" s="25"/>
      <c r="F5" s="25"/>
      <c r="G5" s="25"/>
      <c r="H5" s="25"/>
    </row>
    <row r="6" spans="1:9" s="27" customFormat="1" ht="24" customHeight="1" x14ac:dyDescent="0.3">
      <c r="A6" s="5"/>
      <c r="B6" s="32">
        <f t="array" ref="B6:H6">GiorniESettimane+DATE(AnnoCalendario,10,1)-WEEKDAY(DATE(AnnoCalendario,10,1),(InizioSettimana="Monday")+1)+8</f>
        <v>45571</v>
      </c>
      <c r="C6" s="32">
        <v>45572</v>
      </c>
      <c r="D6" s="32">
        <v>45573</v>
      </c>
      <c r="E6" s="32">
        <v>45574</v>
      </c>
      <c r="F6" s="32">
        <v>45575</v>
      </c>
      <c r="G6" s="32">
        <v>45576</v>
      </c>
      <c r="H6" s="32">
        <v>45577</v>
      </c>
    </row>
    <row r="7" spans="1:9" s="28" customFormat="1" ht="56.1" customHeight="1" x14ac:dyDescent="0.3">
      <c r="A7" s="11"/>
      <c r="B7" s="25"/>
      <c r="C7" s="25"/>
      <c r="D7" s="25"/>
      <c r="E7" s="25"/>
      <c r="F7" s="25"/>
      <c r="G7" s="25"/>
      <c r="H7" s="25"/>
    </row>
    <row r="8" spans="1:9" s="27" customFormat="1" ht="24" customHeight="1" x14ac:dyDescent="0.3">
      <c r="A8" s="5"/>
      <c r="B8" s="32">
        <f t="array" ref="B8:H8">GiorniESettimane+DATE(AnnoCalendario,10,1)-WEEKDAY(DATE(AnnoCalendario,10,1),(InizioSettimana="Monday")+1)+15</f>
        <v>45578</v>
      </c>
      <c r="C8" s="32">
        <v>45579</v>
      </c>
      <c r="D8" s="32">
        <v>45580</v>
      </c>
      <c r="E8" s="32">
        <v>45581</v>
      </c>
      <c r="F8" s="32">
        <v>45582</v>
      </c>
      <c r="G8" s="32">
        <v>45583</v>
      </c>
      <c r="H8" s="32">
        <v>45584</v>
      </c>
    </row>
    <row r="9" spans="1:9" s="28" customFormat="1" ht="56.1" customHeight="1" x14ac:dyDescent="0.3">
      <c r="A9" s="11"/>
      <c r="B9" s="25"/>
      <c r="C9" s="25"/>
      <c r="D9" s="25"/>
      <c r="E9" s="25"/>
      <c r="F9" s="25"/>
      <c r="G9" s="25"/>
      <c r="H9" s="25"/>
    </row>
    <row r="10" spans="1:9" s="27" customFormat="1" ht="24" customHeight="1" x14ac:dyDescent="0.3">
      <c r="A10" s="5"/>
      <c r="B10" s="32">
        <f t="array" ref="B10:H10">GiorniESettimane+DATE(AnnoCalendario,10,1)-WEEKDAY(DATE(AnnoCalendario,10,1),(InizioSettimana="Monday")+1)+22</f>
        <v>45585</v>
      </c>
      <c r="C10" s="32">
        <v>45586</v>
      </c>
      <c r="D10" s="32">
        <v>45587</v>
      </c>
      <c r="E10" s="32">
        <v>45588</v>
      </c>
      <c r="F10" s="32">
        <v>45589</v>
      </c>
      <c r="G10" s="32">
        <v>45590</v>
      </c>
      <c r="H10" s="32">
        <v>45591</v>
      </c>
    </row>
    <row r="11" spans="1:9" s="28" customFormat="1" ht="56.1" customHeight="1" x14ac:dyDescent="0.3">
      <c r="A11" s="11"/>
      <c r="B11" s="25"/>
      <c r="C11" s="25"/>
      <c r="D11" s="25"/>
      <c r="E11" s="25"/>
      <c r="F11" s="25"/>
      <c r="G11" s="25"/>
      <c r="H11" s="25"/>
    </row>
    <row r="12" spans="1:9" s="27" customFormat="1" ht="24" customHeight="1" x14ac:dyDescent="0.3">
      <c r="A12" s="5"/>
      <c r="B12" s="32">
        <f t="array" ref="B12:H12">GiorniESettimane+DATE(AnnoCalendario,10,1)-WEEKDAY(DATE(AnnoCalendario,10,1),(InizioSettimana="Monday")+1)+29</f>
        <v>45592</v>
      </c>
      <c r="C12" s="32">
        <v>45593</v>
      </c>
      <c r="D12" s="32">
        <v>45594</v>
      </c>
      <c r="E12" s="32">
        <v>45595</v>
      </c>
      <c r="F12" s="32">
        <v>45596</v>
      </c>
      <c r="G12" s="32">
        <v>45597</v>
      </c>
      <c r="H12" s="32">
        <v>45598</v>
      </c>
    </row>
    <row r="13" spans="1:9" s="28" customFormat="1" ht="56.1" customHeight="1" x14ac:dyDescent="0.3">
      <c r="A13" s="11"/>
      <c r="B13" s="25"/>
      <c r="C13" s="25"/>
      <c r="D13" s="25"/>
      <c r="E13" s="25"/>
      <c r="F13" s="25"/>
      <c r="G13" s="25"/>
      <c r="H13" s="25"/>
    </row>
    <row r="14" spans="1:9" s="27" customFormat="1" ht="24" customHeight="1" x14ac:dyDescent="0.3">
      <c r="A14" s="5"/>
      <c r="B14" s="32">
        <f t="array" ref="B14:C14">GiorniESettimane+DATE(AnnoCalendario,10,1)-WEEKDAY(DATE(AnnoCalendario,10,1),(InizioSettimana="Monday")+1)+36</f>
        <v>45599</v>
      </c>
      <c r="C14" s="32">
        <v>45600</v>
      </c>
      <c r="D14" s="52" t="s">
        <v>0</v>
      </c>
      <c r="E14" s="52"/>
      <c r="F14" s="52"/>
      <c r="G14" s="52"/>
      <c r="H14" s="53"/>
    </row>
    <row r="15" spans="1:9" s="28" customFormat="1" ht="56.1" customHeight="1" x14ac:dyDescent="0.3">
      <c r="A15" s="11"/>
      <c r="B15" s="25"/>
      <c r="C15" s="25"/>
      <c r="D15" s="54"/>
      <c r="E15" s="54"/>
      <c r="F15" s="54"/>
      <c r="G15" s="54"/>
      <c r="H15" s="55"/>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Giorno feriale determinato automaticamente" sqref="C3:H3"/>
    <dataValidation allowBlank="1" showInputMessage="1" showErrorMessage="1" prompt="Calendario del mese di ottobre" sqref="A1"/>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dataValidation allowBlank="1" showInputMessage="1" prompt="Immettere le note del mese nella cella sottostante" sqref="D14:H14"/>
    <dataValidation allowBlank="1" showInputMessage="1" prompt="Immettere le note del mese in questa cella" sqref="D15:H15"/>
    <dataValidation allowBlank="1" showInputMessage="1" showErrorMessage="1" prompt="Nelle celle di questa riga e delle righe 7, 9, 11, 13 e 15 è possibile immettere le note giornaliere relative al giorno del calendario indicato nella cella soprastante." sqref="B5"/>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dataValidations>
  <printOptions horizontalCentered="1"/>
  <pageMargins left="0.25" right="0.25" top="0.5" bottom="0.5" header="0.3" footer="0.3"/>
  <pageSetup paperSize="9" scale="99"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59999389629810485"/>
    <pageSetUpPr fitToPage="1"/>
  </sheetPr>
  <dimension ref="A1:I15"/>
  <sheetViews>
    <sheetView showGridLines="0" showRowColHeaders="0" workbookViewId="0">
      <selection activeCell="K9" sqref="K9"/>
    </sheetView>
  </sheetViews>
  <sheetFormatPr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9" ht="9" customHeight="1" x14ac:dyDescent="0.3">
      <c r="A1" s="1"/>
      <c r="B1" s="1"/>
      <c r="C1" s="1"/>
      <c r="D1" s="1"/>
      <c r="E1" s="1"/>
      <c r="F1" s="1"/>
      <c r="G1" s="1"/>
      <c r="H1" s="1"/>
      <c r="I1" s="26" t="s">
        <v>1</v>
      </c>
    </row>
    <row r="2" spans="1:9" ht="96" customHeight="1" x14ac:dyDescent="0.3">
      <c r="A2" s="1"/>
      <c r="B2" s="51" t="str">
        <f>"Novembre "&amp;AnnoCalendario</f>
        <v>Novembre 2024</v>
      </c>
      <c r="C2" s="51"/>
      <c r="D2" s="51"/>
      <c r="E2" s="3"/>
      <c r="F2" s="3"/>
      <c r="G2" s="3"/>
      <c r="H2" s="4"/>
    </row>
    <row r="3" spans="1:9" s="27" customFormat="1" ht="24" customHeight="1" x14ac:dyDescent="0.3">
      <c r="A3" s="9"/>
      <c r="B3" s="14" t="str">
        <f>InizioSettimana</f>
        <v>lunedi</v>
      </c>
      <c r="C3" s="15" t="str">
        <f t="shared" ref="C3:H3" si="0">TEXT(C4,"gggg")</f>
        <v>lunedì</v>
      </c>
      <c r="D3" s="15" t="str">
        <f t="shared" si="0"/>
        <v>martedì</v>
      </c>
      <c r="E3" s="15" t="str">
        <f t="shared" si="0"/>
        <v>mercoledì</v>
      </c>
      <c r="F3" s="15" t="str">
        <f t="shared" si="0"/>
        <v>giovedì</v>
      </c>
      <c r="G3" s="15" t="str">
        <f t="shared" si="0"/>
        <v>venerdì</v>
      </c>
      <c r="H3" s="16" t="str">
        <f t="shared" si="0"/>
        <v>sabato</v>
      </c>
    </row>
    <row r="4" spans="1:9" s="27" customFormat="1" ht="24" customHeight="1" x14ac:dyDescent="0.3">
      <c r="A4" s="5"/>
      <c r="B4" s="32">
        <f t="array" ref="B4:H4">GiorniESettimane+DATE(AnnoCalendario,11,1)-WEEKDAY(DATE(AnnoCalendario,11,1),(InizioSettimana="Monday")+1)+1</f>
        <v>45592</v>
      </c>
      <c r="C4" s="32">
        <v>45593</v>
      </c>
      <c r="D4" s="32">
        <v>45594</v>
      </c>
      <c r="E4" s="32">
        <v>45595</v>
      </c>
      <c r="F4" s="32">
        <v>45596</v>
      </c>
      <c r="G4" s="32">
        <v>45597</v>
      </c>
      <c r="H4" s="32">
        <v>45598</v>
      </c>
    </row>
    <row r="5" spans="1:9" s="28" customFormat="1" ht="56.1" customHeight="1" x14ac:dyDescent="0.3">
      <c r="A5" s="11"/>
      <c r="B5" s="25"/>
      <c r="C5" s="25"/>
      <c r="D5" s="25"/>
      <c r="E5" s="25"/>
      <c r="F5" s="25"/>
      <c r="G5" s="25"/>
      <c r="H5" s="25"/>
    </row>
    <row r="6" spans="1:9" s="27" customFormat="1" ht="24" customHeight="1" x14ac:dyDescent="0.3">
      <c r="A6" s="5"/>
      <c r="B6" s="32">
        <f t="array" ref="B6:H6">GiorniESettimane+DATE(AnnoCalendario,11,1)-WEEKDAY(DATE(AnnoCalendario,11,1),(InizioSettimana="Monday")+1)+8</f>
        <v>45599</v>
      </c>
      <c r="C6" s="32">
        <v>45600</v>
      </c>
      <c r="D6" s="32">
        <v>45601</v>
      </c>
      <c r="E6" s="32">
        <v>45602</v>
      </c>
      <c r="F6" s="32">
        <v>45603</v>
      </c>
      <c r="G6" s="32">
        <v>45604</v>
      </c>
      <c r="H6" s="32">
        <v>45605</v>
      </c>
    </row>
    <row r="7" spans="1:9" s="28" customFormat="1" ht="56.1" customHeight="1" x14ac:dyDescent="0.3">
      <c r="A7" s="11"/>
      <c r="B7" s="25"/>
      <c r="C7" s="25"/>
      <c r="D7" s="25"/>
      <c r="E7" s="25" t="s">
        <v>6</v>
      </c>
      <c r="F7" s="25"/>
      <c r="G7" s="25"/>
      <c r="H7" s="25"/>
    </row>
    <row r="8" spans="1:9" s="27" customFormat="1" ht="24" customHeight="1" x14ac:dyDescent="0.3">
      <c r="A8" s="5"/>
      <c r="B8" s="32">
        <f t="array" ref="B8:H8">GiorniESettimane+DATE(AnnoCalendario,11,1)-WEEKDAY(DATE(AnnoCalendario,11,1),(InizioSettimana="Monday")+1)+15</f>
        <v>45606</v>
      </c>
      <c r="C8" s="32">
        <v>45607</v>
      </c>
      <c r="D8" s="32">
        <v>45608</v>
      </c>
      <c r="E8" s="32">
        <v>45609</v>
      </c>
      <c r="F8" s="32">
        <v>45610</v>
      </c>
      <c r="G8" s="32">
        <v>45611</v>
      </c>
      <c r="H8" s="32">
        <v>45612</v>
      </c>
    </row>
    <row r="9" spans="1:9" s="28" customFormat="1" ht="56.1" customHeight="1" x14ac:dyDescent="0.3">
      <c r="A9" s="11"/>
      <c r="B9" s="25"/>
      <c r="C9" s="25"/>
      <c r="D9" s="25"/>
      <c r="E9" s="25" t="s">
        <v>7</v>
      </c>
      <c r="F9" s="25"/>
      <c r="G9" s="25" t="s">
        <v>6</v>
      </c>
      <c r="H9" s="25"/>
    </row>
    <row r="10" spans="1:9" s="27" customFormat="1" ht="24" customHeight="1" x14ac:dyDescent="0.3">
      <c r="A10" s="5"/>
      <c r="B10" s="32">
        <f t="array" ref="B10:H10">GiorniESettimane+DATE(AnnoCalendario,11,1)-WEEKDAY(DATE(AnnoCalendario,11,1),(InizioSettimana="Monday")+1)+22</f>
        <v>45613</v>
      </c>
      <c r="C10" s="32">
        <v>45614</v>
      </c>
      <c r="D10" s="32">
        <v>45615</v>
      </c>
      <c r="E10" s="32">
        <v>45616</v>
      </c>
      <c r="F10" s="32">
        <v>45617</v>
      </c>
      <c r="G10" s="32">
        <v>45618</v>
      </c>
      <c r="H10" s="32">
        <v>45619</v>
      </c>
    </row>
    <row r="11" spans="1:9" s="28" customFormat="1" ht="56.1" customHeight="1" x14ac:dyDescent="0.3">
      <c r="A11" s="11"/>
      <c r="B11" s="25"/>
      <c r="C11" s="25"/>
      <c r="D11" s="25"/>
      <c r="E11" s="25" t="s">
        <v>8</v>
      </c>
      <c r="F11" s="25"/>
      <c r="G11" s="25" t="s">
        <v>8</v>
      </c>
      <c r="H11" s="25"/>
    </row>
    <row r="12" spans="1:9" s="27" customFormat="1" ht="24" customHeight="1" x14ac:dyDescent="0.3">
      <c r="A12" s="5"/>
      <c r="B12" s="32">
        <f t="array" ref="B12:H12">GiorniESettimane+DATE(AnnoCalendario,11,1)-WEEKDAY(DATE(AnnoCalendario,11,1),(InizioSettimana="Monday")+1)+29</f>
        <v>45620</v>
      </c>
      <c r="C12" s="32">
        <v>45621</v>
      </c>
      <c r="D12" s="32">
        <v>45622</v>
      </c>
      <c r="E12" s="32">
        <v>45623</v>
      </c>
      <c r="F12" s="32">
        <v>45624</v>
      </c>
      <c r="G12" s="32">
        <v>45625</v>
      </c>
      <c r="H12" s="32">
        <v>45626</v>
      </c>
    </row>
    <row r="13" spans="1:9" s="28" customFormat="1" ht="56.1" customHeight="1" x14ac:dyDescent="0.3">
      <c r="A13" s="11"/>
      <c r="B13" s="25"/>
      <c r="C13" s="25"/>
      <c r="D13" s="25" t="s">
        <v>8</v>
      </c>
      <c r="E13" s="25" t="s">
        <v>9</v>
      </c>
      <c r="F13" s="25"/>
      <c r="G13" s="25" t="s">
        <v>9</v>
      </c>
      <c r="H13" s="25"/>
    </row>
    <row r="14" spans="1:9" s="27" customFormat="1" ht="24" customHeight="1" x14ac:dyDescent="0.3">
      <c r="A14" s="5"/>
      <c r="B14" s="32">
        <f t="array" ref="B14:C14">GiorniESettimane+DATE(AnnoCalendario,11,1)-WEEKDAY(DATE(AnnoCalendario,11,1),(InizioSettimana="Monday")+1)+36</f>
        <v>45627</v>
      </c>
      <c r="C14" s="32">
        <v>45628</v>
      </c>
      <c r="D14" s="52" t="s">
        <v>0</v>
      </c>
      <c r="E14" s="52"/>
      <c r="F14" s="52"/>
      <c r="G14" s="52"/>
      <c r="H14" s="53"/>
    </row>
    <row r="15" spans="1:9" s="28" customFormat="1" ht="56.1" customHeight="1" x14ac:dyDescent="0.3">
      <c r="A15" s="11"/>
      <c r="B15" s="25"/>
      <c r="C15" s="25"/>
      <c r="D15" s="54"/>
      <c r="E15" s="54"/>
      <c r="F15" s="54"/>
      <c r="G15" s="54"/>
      <c r="H15" s="55"/>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Giorno feriale determinato automaticamente" sqref="C3:H3"/>
    <dataValidation allowBlank="1" showInputMessage="1" showErrorMessage="1" prompt="Calendario del mese di novembre" sqref="A1"/>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dataValidation allowBlank="1" showInputMessage="1" showErrorMessage="1" prompt="Nelle celle di questa riga e delle righe 7, 9, 11, 13 e 15 è possibile immettere le note giornaliere relative al giorno del calendario indicato nella cella soprastante." sqref="B5"/>
    <dataValidation allowBlank="1" showInputMessage="1" prompt="Immettere le note del mese in questa cella" sqref="D15:H15"/>
    <dataValidation allowBlank="1" showInputMessage="1" prompt="Immettere le note del mese nella cella sottostante" sqref="D14:H14"/>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dataValidations>
  <printOptions horizontalCentered="1"/>
  <pageMargins left="0.25" right="0.25" top="0.5" bottom="0.5" header="0.3" footer="0.3"/>
  <pageSetup paperSize="9" scale="99"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59999389629810485"/>
    <pageSetUpPr fitToPage="1"/>
  </sheetPr>
  <dimension ref="A1:I15"/>
  <sheetViews>
    <sheetView showGridLines="0" showRowColHeaders="0" tabSelected="1" workbookViewId="0">
      <selection activeCell="G9" sqref="G9"/>
    </sheetView>
  </sheetViews>
  <sheetFormatPr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9" ht="9" customHeight="1" x14ac:dyDescent="0.3">
      <c r="A1" s="1"/>
      <c r="B1" s="1"/>
      <c r="C1" s="1"/>
      <c r="D1" s="1"/>
      <c r="E1" s="1"/>
      <c r="F1" s="1"/>
      <c r="G1" s="1"/>
      <c r="H1" s="1"/>
      <c r="I1" s="26" t="s">
        <v>1</v>
      </c>
    </row>
    <row r="2" spans="1:9" ht="96" customHeight="1" x14ac:dyDescent="0.3">
      <c r="A2" s="1"/>
      <c r="B2" s="35" t="str">
        <f>"Dicembre "&amp;AnnoCalendario</f>
        <v>Dicembre 2024</v>
      </c>
      <c r="C2" s="35"/>
      <c r="D2" s="35"/>
      <c r="E2" s="3"/>
      <c r="F2" s="3"/>
      <c r="G2" s="3"/>
      <c r="H2" s="4"/>
    </row>
    <row r="3" spans="1:9" s="27" customFormat="1" ht="24" customHeight="1" x14ac:dyDescent="0.3">
      <c r="A3" s="9"/>
      <c r="B3" s="6" t="str">
        <f>InizioSettimana</f>
        <v>lunedi</v>
      </c>
      <c r="C3" s="7" t="str">
        <f t="shared" ref="C3:H3" si="0">TEXT(C4,"gggg")</f>
        <v>lunedì</v>
      </c>
      <c r="D3" s="7" t="str">
        <f t="shared" si="0"/>
        <v>martedì</v>
      </c>
      <c r="E3" s="7" t="str">
        <f t="shared" si="0"/>
        <v>mercoledì</v>
      </c>
      <c r="F3" s="7" t="str">
        <f t="shared" si="0"/>
        <v>giovedì</v>
      </c>
      <c r="G3" s="7" t="str">
        <f t="shared" si="0"/>
        <v>venerdì</v>
      </c>
      <c r="H3" s="8" t="str">
        <f t="shared" si="0"/>
        <v>sabato</v>
      </c>
    </row>
    <row r="4" spans="1:9" s="27" customFormat="1" ht="24" customHeight="1" x14ac:dyDescent="0.3">
      <c r="A4" s="5"/>
      <c r="B4" s="30">
        <f t="array" ref="B4:H4">GiorniESettimane+DATE(AnnoCalendario,12,1)-WEEKDAY(DATE(AnnoCalendario,12,1),(InizioSettimana="Monday")+1)+1</f>
        <v>45627</v>
      </c>
      <c r="C4" s="30">
        <v>45628</v>
      </c>
      <c r="D4" s="30">
        <v>45629</v>
      </c>
      <c r="E4" s="30">
        <v>45630</v>
      </c>
      <c r="F4" s="30">
        <v>45631</v>
      </c>
      <c r="G4" s="30">
        <v>45632</v>
      </c>
      <c r="H4" s="31">
        <v>45633</v>
      </c>
    </row>
    <row r="5" spans="1:9" s="28" customFormat="1" ht="56.1" customHeight="1" x14ac:dyDescent="0.3">
      <c r="A5" s="11"/>
      <c r="B5" s="10"/>
      <c r="C5" s="10"/>
      <c r="D5" s="25" t="s">
        <v>9</v>
      </c>
      <c r="E5" s="25" t="s">
        <v>10</v>
      </c>
      <c r="F5" s="10"/>
      <c r="G5" s="10"/>
      <c r="H5" s="10"/>
    </row>
    <row r="6" spans="1:9" s="27" customFormat="1" ht="24" customHeight="1" x14ac:dyDescent="0.3">
      <c r="A6" s="5"/>
      <c r="B6" s="30">
        <f t="array" ref="B6:H6">GiorniESettimane+DATE(AnnoCalendario,12,1)-WEEKDAY(DATE(AnnoCalendario,12,1),(InizioSettimana="Monday")+1)+8</f>
        <v>45634</v>
      </c>
      <c r="C6" s="30">
        <v>45635</v>
      </c>
      <c r="D6" s="30">
        <v>45636</v>
      </c>
      <c r="E6" s="30">
        <v>45637</v>
      </c>
      <c r="F6" s="30">
        <v>45638</v>
      </c>
      <c r="G6" s="30">
        <v>45639</v>
      </c>
      <c r="H6" s="30">
        <v>45640</v>
      </c>
    </row>
    <row r="7" spans="1:9" s="28" customFormat="1" ht="56.1" customHeight="1" x14ac:dyDescent="0.3">
      <c r="A7" s="11"/>
      <c r="B7" s="10"/>
      <c r="C7" s="10"/>
      <c r="D7" s="25" t="s">
        <v>10</v>
      </c>
      <c r="E7" s="25" t="s">
        <v>11</v>
      </c>
      <c r="F7" s="10"/>
      <c r="G7" s="25" t="s">
        <v>12</v>
      </c>
      <c r="H7" s="10"/>
    </row>
    <row r="8" spans="1:9" s="27" customFormat="1" ht="24" customHeight="1" x14ac:dyDescent="0.3">
      <c r="A8" s="5"/>
      <c r="B8" s="30">
        <f t="array" ref="B8:H8">GiorniESettimane+DATE(AnnoCalendario,12,1)-WEEKDAY(DATE(AnnoCalendario,12,1),(InizioSettimana="Monday")+1)+15</f>
        <v>45641</v>
      </c>
      <c r="C8" s="30">
        <v>45642</v>
      </c>
      <c r="D8" s="30">
        <v>45643</v>
      </c>
      <c r="E8" s="30">
        <v>45644</v>
      </c>
      <c r="F8" s="30">
        <v>45645</v>
      </c>
      <c r="G8" s="30">
        <v>45646</v>
      </c>
      <c r="H8" s="30">
        <v>45647</v>
      </c>
    </row>
    <row r="9" spans="1:9" s="28" customFormat="1" ht="56.1" customHeight="1" x14ac:dyDescent="0.3">
      <c r="A9" s="11"/>
      <c r="B9" s="10"/>
      <c r="C9" s="10"/>
      <c r="D9" s="25" t="s">
        <v>12</v>
      </c>
      <c r="E9" s="25" t="s">
        <v>12</v>
      </c>
      <c r="F9" s="10"/>
      <c r="G9" s="10"/>
      <c r="H9" s="10"/>
    </row>
    <row r="10" spans="1:9" s="27" customFormat="1" ht="24" customHeight="1" x14ac:dyDescent="0.3">
      <c r="A10" s="5"/>
      <c r="B10" s="30">
        <f t="array" ref="B10:H10">GiorniESettimane+DATE(AnnoCalendario,12,1)-WEEKDAY(DATE(AnnoCalendario,12,1),(InizioSettimana="Monday")+1)+22</f>
        <v>45648</v>
      </c>
      <c r="C10" s="30">
        <v>45649</v>
      </c>
      <c r="D10" s="30">
        <v>45650</v>
      </c>
      <c r="E10" s="30">
        <v>45651</v>
      </c>
      <c r="F10" s="30">
        <v>45652</v>
      </c>
      <c r="G10" s="30">
        <v>45653</v>
      </c>
      <c r="H10" s="30">
        <v>45654</v>
      </c>
    </row>
    <row r="11" spans="1:9" s="28" customFormat="1" ht="56.1" customHeight="1" x14ac:dyDescent="0.3">
      <c r="A11" s="11"/>
      <c r="B11" s="10"/>
      <c r="C11" s="10"/>
      <c r="D11" s="10"/>
      <c r="E11" s="10"/>
      <c r="F11" s="10"/>
      <c r="G11" s="10"/>
      <c r="H11" s="10"/>
    </row>
    <row r="12" spans="1:9" s="27" customFormat="1" ht="24" customHeight="1" x14ac:dyDescent="0.3">
      <c r="A12" s="5"/>
      <c r="B12" s="30">
        <f t="array" ref="B12:H12">GiorniESettimane+DATE(AnnoCalendario,12,1)-WEEKDAY(DATE(AnnoCalendario,12,1),(InizioSettimana="Monday")+1)+29</f>
        <v>45655</v>
      </c>
      <c r="C12" s="30">
        <v>45656</v>
      </c>
      <c r="D12" s="30">
        <v>45657</v>
      </c>
      <c r="E12" s="30">
        <v>45658</v>
      </c>
      <c r="F12" s="30">
        <v>45659</v>
      </c>
      <c r="G12" s="30">
        <v>45660</v>
      </c>
      <c r="H12" s="30">
        <v>45661</v>
      </c>
    </row>
    <row r="13" spans="1:9" s="28" customFormat="1" ht="56.1" customHeight="1" x14ac:dyDescent="0.3">
      <c r="A13" s="11"/>
      <c r="B13" s="10"/>
      <c r="C13" s="10"/>
      <c r="D13" s="10"/>
      <c r="E13" s="10"/>
      <c r="F13" s="10"/>
      <c r="G13" s="10"/>
      <c r="H13" s="10"/>
    </row>
    <row r="14" spans="1:9" s="27" customFormat="1" ht="24" customHeight="1" x14ac:dyDescent="0.3">
      <c r="A14" s="5"/>
      <c r="B14" s="30">
        <f t="array" ref="B14:C14">GiorniESettimane+DATE(AnnoCalendario,12,1)-WEEKDAY(DATE(AnnoCalendario,12,1),(InizioSettimana="Monday")+1)+36</f>
        <v>45662</v>
      </c>
      <c r="C14" s="30">
        <v>45663</v>
      </c>
      <c r="D14" s="36" t="s">
        <v>0</v>
      </c>
      <c r="E14" s="36"/>
      <c r="F14" s="36"/>
      <c r="G14" s="36"/>
      <c r="H14" s="37"/>
    </row>
    <row r="15" spans="1:9" s="28" customFormat="1" ht="56.1" customHeight="1" x14ac:dyDescent="0.3">
      <c r="A15" s="11"/>
      <c r="B15" s="10"/>
      <c r="C15" s="10"/>
      <c r="D15" s="38"/>
      <c r="E15" s="38"/>
      <c r="F15" s="38"/>
      <c r="G15" s="38"/>
      <c r="H15" s="39"/>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Giorno feriale determinato automaticamente" sqref="C3:H3"/>
    <dataValidation allowBlank="1" showInputMessage="1" showErrorMessage="1" prompt="Calendario del mese di dicembre" sqref="A1"/>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dataValidation allowBlank="1" showInputMessage="1" prompt="Immettere le note del mese nella cella sottostante" sqref="D14:H14"/>
    <dataValidation allowBlank="1" showInputMessage="1" prompt="Immettere le note del mese in questa cella" sqref="D15:H15"/>
    <dataValidation allowBlank="1" showInputMessage="1" showErrorMessage="1" prompt="Nelle celle di questa riga e delle righe 7, 9, 11, 13 e 15 è possibile immettere le note giornaliere relative al giorno del calendario indicato nella cella soprastante." sqref="B5"/>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dataValidations>
  <printOptions horizontalCentered="1"/>
  <pageMargins left="0.25" right="0.25" top="0.5" bottom="0.5" header="0.3" footer="0.3"/>
  <pageSetup paperSize="9" scale="99"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59999389629810485"/>
    <pageSetUpPr fitToPage="1"/>
  </sheetPr>
  <dimension ref="A1:I15"/>
  <sheetViews>
    <sheetView showGridLines="0" showRowColHeaders="0" zoomScaleNormal="100" workbookViewId="0"/>
  </sheetViews>
  <sheetFormatPr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9" ht="9" customHeight="1" x14ac:dyDescent="0.3">
      <c r="A1" s="1"/>
      <c r="B1" s="1"/>
      <c r="C1" s="1"/>
      <c r="D1" s="1"/>
      <c r="E1" s="1"/>
      <c r="F1" s="1"/>
      <c r="G1" s="1"/>
      <c r="H1" s="1"/>
      <c r="I1" s="26" t="s">
        <v>1</v>
      </c>
    </row>
    <row r="2" spans="1:9" ht="96" customHeight="1" x14ac:dyDescent="0.3">
      <c r="A2" s="1"/>
      <c r="B2" s="35" t="str">
        <f>"Febbraio "&amp;AnnoCalendario</f>
        <v>Febbraio 2024</v>
      </c>
      <c r="C2" s="35"/>
      <c r="D2" s="35"/>
      <c r="E2" s="3"/>
      <c r="F2" s="3"/>
      <c r="G2" s="3"/>
      <c r="H2" s="4"/>
    </row>
    <row r="3" spans="1:9" s="27" customFormat="1" ht="24" customHeight="1" x14ac:dyDescent="0.3">
      <c r="A3" s="9"/>
      <c r="B3" s="6" t="str">
        <f>InizioSettimana</f>
        <v>lunedi</v>
      </c>
      <c r="C3" s="7" t="str">
        <f t="shared" ref="C3:H3" si="0">TEXT(C4,"gggg")</f>
        <v>lunedì</v>
      </c>
      <c r="D3" s="7" t="str">
        <f t="shared" si="0"/>
        <v>martedì</v>
      </c>
      <c r="E3" s="7" t="str">
        <f t="shared" si="0"/>
        <v>mercoledì</v>
      </c>
      <c r="F3" s="7" t="str">
        <f t="shared" si="0"/>
        <v>giovedì</v>
      </c>
      <c r="G3" s="7" t="str">
        <f t="shared" si="0"/>
        <v>venerdì</v>
      </c>
      <c r="H3" s="8" t="str">
        <f t="shared" si="0"/>
        <v>sabato</v>
      </c>
    </row>
    <row r="4" spans="1:9" s="27" customFormat="1" ht="24" customHeight="1" x14ac:dyDescent="0.3">
      <c r="A4" s="5"/>
      <c r="B4" s="30">
        <f t="array" ref="B4:H4">GiorniESettimane+DATE(AnnoCalendario,2,1)-WEEKDAY(DATE(AnnoCalendario,2,1),(InizioSettimana="Monday")+1)+1</f>
        <v>45319</v>
      </c>
      <c r="C4" s="30">
        <v>45320</v>
      </c>
      <c r="D4" s="30">
        <v>45321</v>
      </c>
      <c r="E4" s="30">
        <v>45322</v>
      </c>
      <c r="F4" s="30">
        <v>45323</v>
      </c>
      <c r="G4" s="30">
        <v>45324</v>
      </c>
      <c r="H4" s="31">
        <v>45325</v>
      </c>
    </row>
    <row r="5" spans="1:9" s="28" customFormat="1" ht="56.1" customHeight="1" x14ac:dyDescent="0.3">
      <c r="A5" s="11"/>
      <c r="B5" s="10"/>
      <c r="C5" s="10"/>
      <c r="D5" s="10"/>
      <c r="E5" s="10"/>
      <c r="F5" s="10"/>
      <c r="G5" s="10"/>
      <c r="H5" s="10"/>
    </row>
    <row r="6" spans="1:9" s="27" customFormat="1" ht="24" customHeight="1" x14ac:dyDescent="0.3">
      <c r="A6" s="5"/>
      <c r="B6" s="30">
        <f t="array" ref="B6:H6">GiorniESettimane+DATE(AnnoCalendario,2,1)-WEEKDAY(DATE(AnnoCalendario,2,1),(InizioSettimana="Monday")+1)+8</f>
        <v>45326</v>
      </c>
      <c r="C6" s="30">
        <v>45327</v>
      </c>
      <c r="D6" s="30">
        <v>45328</v>
      </c>
      <c r="E6" s="30">
        <v>45329</v>
      </c>
      <c r="F6" s="30">
        <v>45330</v>
      </c>
      <c r="G6" s="30">
        <v>45331</v>
      </c>
      <c r="H6" s="30">
        <v>45332</v>
      </c>
    </row>
    <row r="7" spans="1:9" s="28" customFormat="1" ht="56.1" customHeight="1" x14ac:dyDescent="0.3">
      <c r="A7" s="11"/>
      <c r="B7" s="10"/>
      <c r="C7" s="10"/>
      <c r="D7" s="10"/>
      <c r="E7" s="10"/>
      <c r="F7" s="10"/>
      <c r="G7" s="10"/>
      <c r="H7" s="10"/>
    </row>
    <row r="8" spans="1:9" s="27" customFormat="1" ht="24" customHeight="1" x14ac:dyDescent="0.3">
      <c r="A8" s="5"/>
      <c r="B8" s="30">
        <f t="array" ref="B8:H8">GiorniESettimane+DATE(AnnoCalendario,2,1)-WEEKDAY(DATE(AnnoCalendario,2,1),(InizioSettimana="Monday")+1)+15</f>
        <v>45333</v>
      </c>
      <c r="C8" s="30">
        <v>45334</v>
      </c>
      <c r="D8" s="30">
        <v>45335</v>
      </c>
      <c r="E8" s="30">
        <v>45336</v>
      </c>
      <c r="F8" s="30">
        <v>45337</v>
      </c>
      <c r="G8" s="30">
        <v>45338</v>
      </c>
      <c r="H8" s="30">
        <v>45339</v>
      </c>
    </row>
    <row r="9" spans="1:9" s="28" customFormat="1" ht="56.1" customHeight="1" x14ac:dyDescent="0.3">
      <c r="A9" s="11"/>
      <c r="B9" s="10"/>
      <c r="C9" s="10"/>
      <c r="D9" s="10"/>
      <c r="E9" s="10"/>
      <c r="F9" s="10"/>
      <c r="G9" s="10"/>
      <c r="H9" s="10"/>
    </row>
    <row r="10" spans="1:9" s="27" customFormat="1" ht="24" customHeight="1" x14ac:dyDescent="0.3">
      <c r="A10" s="5"/>
      <c r="B10" s="30">
        <f t="array" ref="B10:H10">GiorniESettimane+DATE(AnnoCalendario,2,1)-WEEKDAY(DATE(AnnoCalendario,2,1),(InizioSettimana="Monday")+1)+22</f>
        <v>45340</v>
      </c>
      <c r="C10" s="30">
        <v>45341</v>
      </c>
      <c r="D10" s="30">
        <v>45342</v>
      </c>
      <c r="E10" s="30">
        <v>45343</v>
      </c>
      <c r="F10" s="30">
        <v>45344</v>
      </c>
      <c r="G10" s="30">
        <v>45345</v>
      </c>
      <c r="H10" s="30">
        <v>45346</v>
      </c>
    </row>
    <row r="11" spans="1:9" s="28" customFormat="1" ht="56.1" customHeight="1" x14ac:dyDescent="0.3">
      <c r="A11" s="11"/>
      <c r="B11" s="10"/>
      <c r="C11" s="10"/>
      <c r="D11" s="10"/>
      <c r="E11" s="10"/>
      <c r="F11" s="10"/>
      <c r="G11" s="10"/>
      <c r="H11" s="10"/>
    </row>
    <row r="12" spans="1:9" s="27" customFormat="1" ht="24" customHeight="1" x14ac:dyDescent="0.3">
      <c r="A12" s="5"/>
      <c r="B12" s="30">
        <f t="array" ref="B12:H12">GiorniESettimane+DATE(AnnoCalendario,2,1)-WEEKDAY(DATE(AnnoCalendario,2,1),(InizioSettimana="Monday")+1)+29</f>
        <v>45347</v>
      </c>
      <c r="C12" s="30">
        <v>45348</v>
      </c>
      <c r="D12" s="30">
        <v>45349</v>
      </c>
      <c r="E12" s="30">
        <v>45350</v>
      </c>
      <c r="F12" s="30">
        <v>45351</v>
      </c>
      <c r="G12" s="30">
        <v>45352</v>
      </c>
      <c r="H12" s="30">
        <v>45353</v>
      </c>
    </row>
    <row r="13" spans="1:9" s="28" customFormat="1" ht="56.1" customHeight="1" x14ac:dyDescent="0.3">
      <c r="A13" s="11"/>
      <c r="B13" s="10"/>
      <c r="C13" s="10"/>
      <c r="D13" s="10"/>
      <c r="E13" s="10"/>
      <c r="F13" s="10"/>
      <c r="G13" s="10"/>
      <c r="H13" s="10"/>
    </row>
    <row r="14" spans="1:9" s="27" customFormat="1" ht="24" customHeight="1" x14ac:dyDescent="0.3">
      <c r="A14" s="5"/>
      <c r="B14" s="30">
        <f t="array" ref="B14:C14">GiorniESettimane+DATE(AnnoCalendario,2,1)-WEEKDAY(DATE(AnnoCalendario,2,1),(InizioSettimana="Monday")+1)+36</f>
        <v>45354</v>
      </c>
      <c r="C14" s="30">
        <v>45355</v>
      </c>
      <c r="D14" s="36" t="s">
        <v>0</v>
      </c>
      <c r="E14" s="36"/>
      <c r="F14" s="36"/>
      <c r="G14" s="36"/>
      <c r="H14" s="37"/>
    </row>
    <row r="15" spans="1:9" s="28" customFormat="1" ht="56.1" customHeight="1" x14ac:dyDescent="0.3">
      <c r="A15" s="11"/>
      <c r="B15" s="10"/>
      <c r="C15" s="10"/>
      <c r="D15" s="38"/>
      <c r="E15" s="38"/>
      <c r="F15" s="38"/>
      <c r="G15" s="38"/>
      <c r="H15" s="39"/>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Giorno feriale determinato automaticamente" sqref="C3:H3"/>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dataValidation allowBlank="1" showInputMessage="1" showErrorMessage="1" prompt="Calendario del mese di febbraio" sqref="A1"/>
    <dataValidation allowBlank="1" showInputMessage="1" prompt="Immettere le note del mese nella cella sottostante" sqref="D14:H14"/>
    <dataValidation allowBlank="1" showInputMessage="1" prompt="Immettere le note del mese in questa cella" sqref="D15:H15"/>
    <dataValidation allowBlank="1" showInputMessage="1" showErrorMessage="1" prompt="Nelle celle di questa riga e delle righe 7, 9, 11, 13 e 15 è possibile immettere le note giornaliere relative al giorno del calendario indicato nella cella soprastante." sqref="B5"/>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dataValidations>
  <printOptions horizontalCentered="1"/>
  <pageMargins left="0.25" right="0.25" top="0.5" bottom="0.5" header="0.3" footer="0.3"/>
  <pageSetup paperSize="9" scale="99"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59999389629810485"/>
    <pageSetUpPr fitToPage="1"/>
  </sheetPr>
  <dimension ref="A1:I15"/>
  <sheetViews>
    <sheetView showGridLines="0" showRowColHeaders="0" zoomScaleNormal="100" workbookViewId="0"/>
  </sheetViews>
  <sheetFormatPr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9" ht="9" customHeight="1" x14ac:dyDescent="0.3">
      <c r="A1" s="1"/>
      <c r="B1" s="1"/>
      <c r="C1" s="1"/>
      <c r="D1" s="1"/>
      <c r="E1" s="1"/>
      <c r="F1" s="1"/>
      <c r="G1" s="1"/>
      <c r="H1" s="1"/>
      <c r="I1" s="26" t="s">
        <v>1</v>
      </c>
    </row>
    <row r="2" spans="1:9" ht="96" customHeight="1" x14ac:dyDescent="0.3">
      <c r="A2" s="1"/>
      <c r="B2" s="41" t="str">
        <f>"Marzo "&amp;AnnoCalendario</f>
        <v>Marzo 2024</v>
      </c>
      <c r="C2" s="41"/>
      <c r="D2" s="41"/>
      <c r="E2" s="3"/>
      <c r="F2" s="3"/>
      <c r="G2" s="3"/>
      <c r="H2" s="4"/>
    </row>
    <row r="3" spans="1:9" s="27" customFormat="1" ht="24" customHeight="1" x14ac:dyDescent="0.3">
      <c r="A3" s="9"/>
      <c r="B3" s="17" t="str">
        <f>InizioSettimana</f>
        <v>lunedi</v>
      </c>
      <c r="C3" s="18" t="str">
        <f t="shared" ref="C3:H3" si="0">TEXT(C4,"gggg")</f>
        <v>lunedì</v>
      </c>
      <c r="D3" s="18" t="str">
        <f t="shared" si="0"/>
        <v>martedì</v>
      </c>
      <c r="E3" s="18" t="str">
        <f t="shared" si="0"/>
        <v>mercoledì</v>
      </c>
      <c r="F3" s="18" t="str">
        <f t="shared" si="0"/>
        <v>giovedì</v>
      </c>
      <c r="G3" s="18" t="str">
        <f t="shared" si="0"/>
        <v>venerdì</v>
      </c>
      <c r="H3" s="19" t="str">
        <f t="shared" si="0"/>
        <v>sabato</v>
      </c>
    </row>
    <row r="4" spans="1:9" s="27" customFormat="1" ht="24" customHeight="1" x14ac:dyDescent="0.3">
      <c r="A4" s="5"/>
      <c r="B4" s="34">
        <f t="array" ref="B4:H4">GiorniESettimane+DATE(AnnoCalendario,3,1)-WEEKDAY(DATE(AnnoCalendario,3,1),(InizioSettimana="Monday")+1)+1</f>
        <v>45347</v>
      </c>
      <c r="C4" s="34">
        <v>45348</v>
      </c>
      <c r="D4" s="34">
        <v>45349</v>
      </c>
      <c r="E4" s="34">
        <v>45350</v>
      </c>
      <c r="F4" s="34">
        <v>45351</v>
      </c>
      <c r="G4" s="34">
        <v>45352</v>
      </c>
      <c r="H4" s="34">
        <v>45353</v>
      </c>
    </row>
    <row r="5" spans="1:9" s="28" customFormat="1" ht="56.1" customHeight="1" x14ac:dyDescent="0.3">
      <c r="A5" s="11"/>
      <c r="B5" s="20"/>
      <c r="C5" s="20"/>
      <c r="D5" s="20"/>
      <c r="E5" s="20"/>
      <c r="F5" s="20"/>
      <c r="G5" s="20"/>
      <c r="H5" s="20"/>
    </row>
    <row r="6" spans="1:9" s="27" customFormat="1" ht="24" customHeight="1" x14ac:dyDescent="0.3">
      <c r="A6" s="5"/>
      <c r="B6" s="34">
        <f t="array" ref="B6:H6">GiorniESettimane+DATE(AnnoCalendario,3,1)-WEEKDAY(DATE(AnnoCalendario,3,1),(InizioSettimana="Monday")+1)+8</f>
        <v>45354</v>
      </c>
      <c r="C6" s="34">
        <v>45355</v>
      </c>
      <c r="D6" s="34">
        <v>45356</v>
      </c>
      <c r="E6" s="34">
        <v>45357</v>
      </c>
      <c r="F6" s="34">
        <v>45358</v>
      </c>
      <c r="G6" s="34">
        <v>45359</v>
      </c>
      <c r="H6" s="34">
        <v>45360</v>
      </c>
    </row>
    <row r="7" spans="1:9" s="28" customFormat="1" ht="56.1" customHeight="1" x14ac:dyDescent="0.3">
      <c r="A7" s="11"/>
      <c r="B7" s="20"/>
      <c r="C7" s="20"/>
      <c r="D7" s="20"/>
      <c r="E7" s="20"/>
      <c r="F7" s="20"/>
      <c r="G7" s="20"/>
      <c r="H7" s="20"/>
    </row>
    <row r="8" spans="1:9" s="27" customFormat="1" ht="24" customHeight="1" x14ac:dyDescent="0.3">
      <c r="A8" s="5"/>
      <c r="B8" s="34">
        <f t="array" ref="B8:H8">GiorniESettimane+DATE(AnnoCalendario,3,1)-WEEKDAY(DATE(AnnoCalendario,3,1),(InizioSettimana="Monday")+1)+15</f>
        <v>45361</v>
      </c>
      <c r="C8" s="34">
        <v>45362</v>
      </c>
      <c r="D8" s="34">
        <v>45363</v>
      </c>
      <c r="E8" s="34">
        <v>45364</v>
      </c>
      <c r="F8" s="34">
        <v>45365</v>
      </c>
      <c r="G8" s="34">
        <v>45366</v>
      </c>
      <c r="H8" s="34">
        <v>45367</v>
      </c>
    </row>
    <row r="9" spans="1:9" s="28" customFormat="1" ht="56.1" customHeight="1" x14ac:dyDescent="0.3">
      <c r="A9" s="11"/>
      <c r="B9" s="20"/>
      <c r="C9" s="20"/>
      <c r="D9" s="20"/>
      <c r="E9" s="20"/>
      <c r="F9" s="20"/>
      <c r="G9" s="20"/>
      <c r="H9" s="20"/>
    </row>
    <row r="10" spans="1:9" s="27" customFormat="1" ht="24" customHeight="1" x14ac:dyDescent="0.3">
      <c r="A10" s="5"/>
      <c r="B10" s="34">
        <f t="array" ref="B10:H10">GiorniESettimane+DATE(AnnoCalendario,3,1)-WEEKDAY(DATE(AnnoCalendario,3,1),(InizioSettimana="Monday")+1)+22</f>
        <v>45368</v>
      </c>
      <c r="C10" s="34">
        <v>45369</v>
      </c>
      <c r="D10" s="34">
        <v>45370</v>
      </c>
      <c r="E10" s="34">
        <v>45371</v>
      </c>
      <c r="F10" s="34">
        <v>45372</v>
      </c>
      <c r="G10" s="34">
        <v>45373</v>
      </c>
      <c r="H10" s="34">
        <v>45374</v>
      </c>
    </row>
    <row r="11" spans="1:9" s="28" customFormat="1" ht="56.1" customHeight="1" x14ac:dyDescent="0.3">
      <c r="A11" s="11"/>
      <c r="B11" s="20"/>
      <c r="C11" s="20"/>
      <c r="D11" s="20"/>
      <c r="E11" s="20"/>
      <c r="F11" s="20"/>
      <c r="G11" s="20"/>
      <c r="H11" s="20"/>
    </row>
    <row r="12" spans="1:9" s="27" customFormat="1" ht="24" customHeight="1" x14ac:dyDescent="0.3">
      <c r="A12" s="5"/>
      <c r="B12" s="34">
        <f t="array" ref="B12:H12">GiorniESettimane+DATE(AnnoCalendario,3,1)-WEEKDAY(DATE(AnnoCalendario,3,1),(InizioSettimana="Monday")+1)+29</f>
        <v>45375</v>
      </c>
      <c r="C12" s="34">
        <v>45376</v>
      </c>
      <c r="D12" s="34">
        <v>45377</v>
      </c>
      <c r="E12" s="34">
        <v>45378</v>
      </c>
      <c r="F12" s="34">
        <v>45379</v>
      </c>
      <c r="G12" s="34">
        <v>45380</v>
      </c>
      <c r="H12" s="34">
        <v>45381</v>
      </c>
    </row>
    <row r="13" spans="1:9" s="28" customFormat="1" ht="56.1" customHeight="1" x14ac:dyDescent="0.3">
      <c r="A13" s="11"/>
      <c r="B13" s="20"/>
      <c r="C13" s="20"/>
      <c r="D13" s="20"/>
      <c r="E13" s="20"/>
      <c r="F13" s="20"/>
      <c r="G13" s="20"/>
      <c r="H13" s="20"/>
    </row>
    <row r="14" spans="1:9" s="27" customFormat="1" ht="24" customHeight="1" x14ac:dyDescent="0.3">
      <c r="A14" s="5"/>
      <c r="B14" s="34">
        <f t="array" ref="B14:C14">GiorniESettimane+DATE(AnnoCalendario,3,1)-WEEKDAY(DATE(AnnoCalendario,3,1),(InizioSettimana="Monday")+1)+36</f>
        <v>45382</v>
      </c>
      <c r="C14" s="34">
        <v>45383</v>
      </c>
      <c r="D14" s="42" t="s">
        <v>0</v>
      </c>
      <c r="E14" s="42"/>
      <c r="F14" s="42"/>
      <c r="G14" s="42"/>
      <c r="H14" s="43"/>
    </row>
    <row r="15" spans="1:9" s="28" customFormat="1" ht="56.1" customHeight="1" x14ac:dyDescent="0.3">
      <c r="A15" s="11"/>
      <c r="B15" s="20"/>
      <c r="C15" s="20"/>
      <c r="D15" s="44"/>
      <c r="E15" s="44"/>
      <c r="F15" s="44"/>
      <c r="G15" s="44"/>
      <c r="H15" s="45"/>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Calendario del mese di marzo" sqref="A1"/>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dataValidation allowBlank="1" showInputMessage="1" showErrorMessage="1" prompt="Giorno feriale determinato automaticamente" sqref="C3:H3"/>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dataValidation allowBlank="1" showInputMessage="1" showErrorMessage="1" prompt="Nelle celle di questa riga e delle righe 7, 9, 11, 13 e 15 è possibile immettere le note giornaliere relative al giorno del calendario indicato nella cella soprastante." sqref="B5"/>
    <dataValidation allowBlank="1" showInputMessage="1" prompt="Immettere le note del mese in questa cella" sqref="D15:H15"/>
    <dataValidation allowBlank="1" showInputMessage="1" prompt="Immettere le note del mese nella cella sottostante" sqref="D14:H14"/>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dataValidations>
  <printOptions horizontalCentered="1"/>
  <pageMargins left="0.25" right="0.25" top="0.5" bottom="0.5" header="0.3" footer="0.3"/>
  <pageSetup paperSize="9" scale="99"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59999389629810485"/>
    <pageSetUpPr fitToPage="1"/>
  </sheetPr>
  <dimension ref="A1:I15"/>
  <sheetViews>
    <sheetView showGridLines="0" showRowColHeaders="0" workbookViewId="0"/>
  </sheetViews>
  <sheetFormatPr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9" ht="9" customHeight="1" x14ac:dyDescent="0.3">
      <c r="A1" s="1"/>
      <c r="B1" s="1"/>
      <c r="C1" s="1"/>
      <c r="D1" s="1"/>
      <c r="E1" s="1"/>
      <c r="F1" s="1"/>
      <c r="G1" s="1"/>
      <c r="H1" s="1"/>
      <c r="I1" s="26" t="s">
        <v>1</v>
      </c>
    </row>
    <row r="2" spans="1:9" ht="96" customHeight="1" x14ac:dyDescent="0.3">
      <c r="A2" s="1"/>
      <c r="B2" s="41" t="str">
        <f>"Aprile "&amp;AnnoCalendario</f>
        <v>Aprile 2024</v>
      </c>
      <c r="C2" s="41"/>
      <c r="D2" s="41"/>
      <c r="E2" s="3"/>
      <c r="F2" s="3"/>
      <c r="G2" s="3"/>
      <c r="H2" s="4"/>
    </row>
    <row r="3" spans="1:9" s="27" customFormat="1" ht="24" customHeight="1" x14ac:dyDescent="0.3">
      <c r="A3" s="9"/>
      <c r="B3" s="17" t="str">
        <f>InizioSettimana</f>
        <v>lunedi</v>
      </c>
      <c r="C3" s="18" t="str">
        <f t="shared" ref="C3:H3" si="0">TEXT(C4,"gggg")</f>
        <v>lunedì</v>
      </c>
      <c r="D3" s="18" t="str">
        <f t="shared" si="0"/>
        <v>martedì</v>
      </c>
      <c r="E3" s="18" t="str">
        <f t="shared" si="0"/>
        <v>mercoledì</v>
      </c>
      <c r="F3" s="18" t="str">
        <f t="shared" si="0"/>
        <v>giovedì</v>
      </c>
      <c r="G3" s="18" t="str">
        <f t="shared" si="0"/>
        <v>venerdì</v>
      </c>
      <c r="H3" s="19" t="str">
        <f t="shared" si="0"/>
        <v>sabato</v>
      </c>
    </row>
    <row r="4" spans="1:9" s="27" customFormat="1" ht="24" customHeight="1" x14ac:dyDescent="0.3">
      <c r="A4" s="5"/>
      <c r="B4" s="34">
        <f t="array" ref="B4:H4">GiorniESettimane+DATE(AnnoCalendario,4,1)-WEEKDAY(DATE(AnnoCalendario,4,1),(InizioSettimana="Monday")+1)+1</f>
        <v>45382</v>
      </c>
      <c r="C4" s="34">
        <v>45383</v>
      </c>
      <c r="D4" s="34">
        <v>45384</v>
      </c>
      <c r="E4" s="34">
        <v>45385</v>
      </c>
      <c r="F4" s="34">
        <v>45386</v>
      </c>
      <c r="G4" s="34">
        <v>45387</v>
      </c>
      <c r="H4" s="34">
        <v>45388</v>
      </c>
    </row>
    <row r="5" spans="1:9" s="28" customFormat="1" ht="56.1" customHeight="1" x14ac:dyDescent="0.3">
      <c r="A5" s="11"/>
      <c r="B5" s="20"/>
      <c r="C5" s="20"/>
      <c r="D5" s="20"/>
      <c r="E5" s="20"/>
      <c r="F5" s="20"/>
      <c r="G5" s="20"/>
      <c r="H5" s="20"/>
    </row>
    <row r="6" spans="1:9" s="27" customFormat="1" ht="24" customHeight="1" x14ac:dyDescent="0.3">
      <c r="A6" s="5"/>
      <c r="B6" s="34">
        <f t="array" ref="B6:H6">GiorniESettimane+DATE(AnnoCalendario,4,1)-WEEKDAY(DATE(AnnoCalendario,4,1),(InizioSettimana="Monday")+1)+8</f>
        <v>45389</v>
      </c>
      <c r="C6" s="34">
        <v>45390</v>
      </c>
      <c r="D6" s="34">
        <v>45391</v>
      </c>
      <c r="E6" s="34">
        <v>45392</v>
      </c>
      <c r="F6" s="34">
        <v>45393</v>
      </c>
      <c r="G6" s="34">
        <v>45394</v>
      </c>
      <c r="H6" s="34">
        <v>45395</v>
      </c>
    </row>
    <row r="7" spans="1:9" s="28" customFormat="1" ht="56.1" customHeight="1" x14ac:dyDescent="0.3">
      <c r="A7" s="11"/>
      <c r="B7" s="20"/>
      <c r="C7" s="20"/>
      <c r="D7" s="20"/>
      <c r="E7" s="20"/>
      <c r="F7" s="20"/>
      <c r="G7" s="20"/>
      <c r="H7" s="20"/>
    </row>
    <row r="8" spans="1:9" s="27" customFormat="1" ht="24" customHeight="1" x14ac:dyDescent="0.3">
      <c r="A8" s="5"/>
      <c r="B8" s="34">
        <f t="array" ref="B8:H8">GiorniESettimane+DATE(AnnoCalendario,4,1)-WEEKDAY(DATE(AnnoCalendario,4,1),(InizioSettimana="Monday")+1)+15</f>
        <v>45396</v>
      </c>
      <c r="C8" s="34">
        <v>45397</v>
      </c>
      <c r="D8" s="34">
        <v>45398</v>
      </c>
      <c r="E8" s="34">
        <v>45399</v>
      </c>
      <c r="F8" s="34">
        <v>45400</v>
      </c>
      <c r="G8" s="34">
        <v>45401</v>
      </c>
      <c r="H8" s="34">
        <v>45402</v>
      </c>
    </row>
    <row r="9" spans="1:9" s="28" customFormat="1" ht="56.1" customHeight="1" x14ac:dyDescent="0.3">
      <c r="A9" s="11"/>
      <c r="B9" s="20"/>
      <c r="C9" s="20"/>
      <c r="D9" s="20"/>
      <c r="E9" s="20"/>
      <c r="F9" s="20"/>
      <c r="G9" s="20"/>
      <c r="H9" s="20"/>
    </row>
    <row r="10" spans="1:9" s="27" customFormat="1" ht="24" customHeight="1" x14ac:dyDescent="0.3">
      <c r="A10" s="5"/>
      <c r="B10" s="34">
        <f t="array" ref="B10:H10">GiorniESettimane+DATE(AnnoCalendario,4,1)-WEEKDAY(DATE(AnnoCalendario,4,1),(InizioSettimana="Monday")+1)+22</f>
        <v>45403</v>
      </c>
      <c r="C10" s="34">
        <v>45404</v>
      </c>
      <c r="D10" s="34">
        <v>45405</v>
      </c>
      <c r="E10" s="34">
        <v>45406</v>
      </c>
      <c r="F10" s="34">
        <v>45407</v>
      </c>
      <c r="G10" s="34">
        <v>45408</v>
      </c>
      <c r="H10" s="34">
        <v>45409</v>
      </c>
    </row>
    <row r="11" spans="1:9" s="28" customFormat="1" ht="56.1" customHeight="1" x14ac:dyDescent="0.3">
      <c r="A11" s="11"/>
      <c r="B11" s="20"/>
      <c r="C11" s="20"/>
      <c r="D11" s="20"/>
      <c r="E11" s="20"/>
      <c r="F11" s="20"/>
      <c r="G11" s="20"/>
      <c r="H11" s="20"/>
    </row>
    <row r="12" spans="1:9" s="27" customFormat="1" ht="24" customHeight="1" x14ac:dyDescent="0.3">
      <c r="A12" s="5"/>
      <c r="B12" s="34">
        <f t="array" ref="B12:H12">GiorniESettimane+DATE(AnnoCalendario,4,1)-WEEKDAY(DATE(AnnoCalendario,4,1),(InizioSettimana="Monday")+1)+29</f>
        <v>45410</v>
      </c>
      <c r="C12" s="34">
        <v>45411</v>
      </c>
      <c r="D12" s="34">
        <v>45412</v>
      </c>
      <c r="E12" s="34">
        <v>45413</v>
      </c>
      <c r="F12" s="34">
        <v>45414</v>
      </c>
      <c r="G12" s="34">
        <v>45415</v>
      </c>
      <c r="H12" s="34">
        <v>45416</v>
      </c>
    </row>
    <row r="13" spans="1:9" s="28" customFormat="1" ht="56.1" customHeight="1" x14ac:dyDescent="0.3">
      <c r="A13" s="11"/>
      <c r="B13" s="20"/>
      <c r="C13" s="20"/>
      <c r="D13" s="20"/>
      <c r="E13" s="20"/>
      <c r="F13" s="20"/>
      <c r="G13" s="20"/>
      <c r="H13" s="20"/>
    </row>
    <row r="14" spans="1:9" s="27" customFormat="1" ht="24" customHeight="1" x14ac:dyDescent="0.3">
      <c r="A14" s="5"/>
      <c r="B14" s="34">
        <f t="array" ref="B14:C14">GiorniESettimane+DATE(AnnoCalendario,4,1)-WEEKDAY(DATE(AnnoCalendario,4,1),(InizioSettimana="Monday")+1)+36</f>
        <v>45417</v>
      </c>
      <c r="C14" s="34">
        <v>45418</v>
      </c>
      <c r="D14" s="42" t="s">
        <v>0</v>
      </c>
      <c r="E14" s="42"/>
      <c r="F14" s="42"/>
      <c r="G14" s="42"/>
      <c r="H14" s="43"/>
    </row>
    <row r="15" spans="1:9" s="28" customFormat="1" ht="56.1" customHeight="1" x14ac:dyDescent="0.3">
      <c r="A15" s="11"/>
      <c r="B15" s="20"/>
      <c r="C15" s="20"/>
      <c r="D15" s="44"/>
      <c r="E15" s="44"/>
      <c r="F15" s="44"/>
      <c r="G15" s="44"/>
      <c r="H15" s="45"/>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Giorno feriale determinato automaticamente" sqref="C3:H3"/>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dataValidation allowBlank="1" showInputMessage="1" showErrorMessage="1" prompt="Calendario del mese di aprile" sqref="A1"/>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dataValidation allowBlank="1" showInputMessage="1" prompt="Immettere le note del mese nella cella sottostante" sqref="D14:H14"/>
    <dataValidation allowBlank="1" showInputMessage="1" prompt="Immettere le note del mese in questa cella" sqref="D15:H15"/>
    <dataValidation allowBlank="1" showInputMessage="1" showErrorMessage="1" prompt="Nelle celle di questa riga e delle righe 7, 9, 11, 13 e 15 è possibile immettere le note giornaliere relative al giorno del calendario indicato nella cella soprastante." sqref="B5"/>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pageSetUpPr fitToPage="1"/>
  </sheetPr>
  <dimension ref="A1:I15"/>
  <sheetViews>
    <sheetView showGridLines="0" showRowColHeaders="0" workbookViewId="0"/>
  </sheetViews>
  <sheetFormatPr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9" ht="9" customHeight="1" x14ac:dyDescent="0.3">
      <c r="A1" s="1"/>
      <c r="B1" s="1"/>
      <c r="C1" s="1"/>
      <c r="D1" s="1"/>
      <c r="E1" s="1"/>
      <c r="F1" s="1"/>
      <c r="G1" s="1"/>
      <c r="H1" s="1"/>
      <c r="I1" s="26" t="s">
        <v>1</v>
      </c>
    </row>
    <row r="2" spans="1:9" ht="96" customHeight="1" x14ac:dyDescent="0.3">
      <c r="A2" s="1"/>
      <c r="B2" s="41" t="str">
        <f>"Maggio "&amp;AnnoCalendario</f>
        <v>Maggio 2024</v>
      </c>
      <c r="C2" s="41"/>
      <c r="D2" s="41"/>
      <c r="E2" s="3"/>
      <c r="F2" s="3"/>
      <c r="G2" s="3"/>
      <c r="H2" s="4"/>
    </row>
    <row r="3" spans="1:9" s="27" customFormat="1" ht="24" customHeight="1" x14ac:dyDescent="0.3">
      <c r="A3" s="9"/>
      <c r="B3" s="17" t="str">
        <f>InizioSettimana</f>
        <v>lunedi</v>
      </c>
      <c r="C3" s="18" t="str">
        <f t="shared" ref="C3:H3" si="0">TEXT(C4,"gggg")</f>
        <v>lunedì</v>
      </c>
      <c r="D3" s="18" t="str">
        <f t="shared" si="0"/>
        <v>martedì</v>
      </c>
      <c r="E3" s="18" t="str">
        <f t="shared" si="0"/>
        <v>mercoledì</v>
      </c>
      <c r="F3" s="18" t="str">
        <f t="shared" si="0"/>
        <v>giovedì</v>
      </c>
      <c r="G3" s="18" t="str">
        <f t="shared" si="0"/>
        <v>venerdì</v>
      </c>
      <c r="H3" s="19" t="str">
        <f t="shared" si="0"/>
        <v>sabato</v>
      </c>
    </row>
    <row r="4" spans="1:9" s="27" customFormat="1" ht="24" customHeight="1" x14ac:dyDescent="0.3">
      <c r="A4" s="5"/>
      <c r="B4" s="34">
        <f t="array" ref="B4:H4">GiorniESettimane+DATE(AnnoCalendario,5,1)-WEEKDAY(DATE(AnnoCalendario,5,1),(InizioSettimana="Monday")+1)+1</f>
        <v>45410</v>
      </c>
      <c r="C4" s="34">
        <v>45411</v>
      </c>
      <c r="D4" s="34">
        <v>45412</v>
      </c>
      <c r="E4" s="34">
        <v>45413</v>
      </c>
      <c r="F4" s="34">
        <v>45414</v>
      </c>
      <c r="G4" s="34">
        <v>45415</v>
      </c>
      <c r="H4" s="34">
        <v>45416</v>
      </c>
    </row>
    <row r="5" spans="1:9" s="28" customFormat="1" ht="56.1" customHeight="1" x14ac:dyDescent="0.3">
      <c r="A5" s="11"/>
      <c r="B5" s="20"/>
      <c r="C5" s="20"/>
      <c r="D5" s="20"/>
      <c r="E5" s="20"/>
      <c r="F5" s="20"/>
      <c r="G5" s="20"/>
      <c r="H5" s="20"/>
    </row>
    <row r="6" spans="1:9" s="27" customFormat="1" ht="24" customHeight="1" x14ac:dyDescent="0.3">
      <c r="A6" s="5"/>
      <c r="B6" s="34">
        <f t="array" ref="B6:H6">GiorniESettimane+DATE(AnnoCalendario,5,1)-WEEKDAY(DATE(AnnoCalendario,5,1),(InizioSettimana="Monday")+1)+8</f>
        <v>45417</v>
      </c>
      <c r="C6" s="34">
        <v>45418</v>
      </c>
      <c r="D6" s="34">
        <v>45419</v>
      </c>
      <c r="E6" s="34">
        <v>45420</v>
      </c>
      <c r="F6" s="34">
        <v>45421</v>
      </c>
      <c r="G6" s="34">
        <v>45422</v>
      </c>
      <c r="H6" s="34">
        <v>45423</v>
      </c>
    </row>
    <row r="7" spans="1:9" s="28" customFormat="1" ht="56.1" customHeight="1" x14ac:dyDescent="0.3">
      <c r="A7" s="11"/>
      <c r="B7" s="20"/>
      <c r="C7" s="20"/>
      <c r="D7" s="20"/>
      <c r="E7" s="20"/>
      <c r="F7" s="20"/>
      <c r="G7" s="20"/>
      <c r="H7" s="20"/>
    </row>
    <row r="8" spans="1:9" s="27" customFormat="1" ht="24" customHeight="1" x14ac:dyDescent="0.3">
      <c r="A8" s="5"/>
      <c r="B8" s="34">
        <f t="array" ref="B8:H8">GiorniESettimane+DATE(AnnoCalendario,5,1)-WEEKDAY(DATE(AnnoCalendario,5,1),(InizioSettimana="Monday")+1)+15</f>
        <v>45424</v>
      </c>
      <c r="C8" s="34">
        <v>45425</v>
      </c>
      <c r="D8" s="34">
        <v>45426</v>
      </c>
      <c r="E8" s="34">
        <v>45427</v>
      </c>
      <c r="F8" s="34">
        <v>45428</v>
      </c>
      <c r="G8" s="34">
        <v>45429</v>
      </c>
      <c r="H8" s="34">
        <v>45430</v>
      </c>
    </row>
    <row r="9" spans="1:9" s="28" customFormat="1" ht="56.1" customHeight="1" x14ac:dyDescent="0.3">
      <c r="A9" s="11"/>
      <c r="B9" s="20"/>
      <c r="C9" s="20"/>
      <c r="D9" s="20"/>
      <c r="E9" s="20"/>
      <c r="F9" s="20"/>
      <c r="G9" s="20"/>
      <c r="H9" s="20"/>
    </row>
    <row r="10" spans="1:9" s="27" customFormat="1" ht="24" customHeight="1" x14ac:dyDescent="0.3">
      <c r="A10" s="5"/>
      <c r="B10" s="34">
        <f t="array" ref="B10:H10">GiorniESettimane+DATE(AnnoCalendario,5,1)-WEEKDAY(DATE(AnnoCalendario,5,1),(InizioSettimana="Monday")+1)+22</f>
        <v>45431</v>
      </c>
      <c r="C10" s="34">
        <v>45432</v>
      </c>
      <c r="D10" s="34">
        <v>45433</v>
      </c>
      <c r="E10" s="34">
        <v>45434</v>
      </c>
      <c r="F10" s="34">
        <v>45435</v>
      </c>
      <c r="G10" s="34">
        <v>45436</v>
      </c>
      <c r="H10" s="34">
        <v>45437</v>
      </c>
    </row>
    <row r="11" spans="1:9" s="28" customFormat="1" ht="56.1" customHeight="1" x14ac:dyDescent="0.3">
      <c r="A11" s="11"/>
      <c r="B11" s="20"/>
      <c r="C11" s="20"/>
      <c r="D11" s="20"/>
      <c r="E11" s="20"/>
      <c r="F11" s="20"/>
      <c r="G11" s="20"/>
      <c r="H11" s="20"/>
    </row>
    <row r="12" spans="1:9" s="27" customFormat="1" ht="24" customHeight="1" x14ac:dyDescent="0.3">
      <c r="A12" s="5"/>
      <c r="B12" s="34">
        <f t="array" ref="B12:H12">GiorniESettimane+DATE(AnnoCalendario,5,1)-WEEKDAY(DATE(AnnoCalendario,5,1),(InizioSettimana="Monday")+1)+29</f>
        <v>45438</v>
      </c>
      <c r="C12" s="34">
        <v>45439</v>
      </c>
      <c r="D12" s="34">
        <v>45440</v>
      </c>
      <c r="E12" s="34">
        <v>45441</v>
      </c>
      <c r="F12" s="34">
        <v>45442</v>
      </c>
      <c r="G12" s="34">
        <v>45443</v>
      </c>
      <c r="H12" s="34">
        <v>45444</v>
      </c>
    </row>
    <row r="13" spans="1:9" s="28" customFormat="1" ht="56.1" customHeight="1" x14ac:dyDescent="0.3">
      <c r="A13" s="11"/>
      <c r="B13" s="20"/>
      <c r="C13" s="20"/>
      <c r="D13" s="20"/>
      <c r="E13" s="20"/>
      <c r="F13" s="20"/>
      <c r="G13" s="20"/>
      <c r="H13" s="20"/>
    </row>
    <row r="14" spans="1:9" s="27" customFormat="1" ht="24" customHeight="1" x14ac:dyDescent="0.3">
      <c r="A14" s="5"/>
      <c r="B14" s="34">
        <f t="array" ref="B14:C14">GiorniESettimane+DATE(AnnoCalendario,5,1)-WEEKDAY(DATE(AnnoCalendario,5,1),(InizioSettimana="Monday")+1)+36</f>
        <v>45445</v>
      </c>
      <c r="C14" s="34">
        <v>45446</v>
      </c>
      <c r="D14" s="42" t="s">
        <v>0</v>
      </c>
      <c r="E14" s="42"/>
      <c r="F14" s="42"/>
      <c r="G14" s="42"/>
      <c r="H14" s="43"/>
    </row>
    <row r="15" spans="1:9" s="28" customFormat="1" ht="56.1" customHeight="1" x14ac:dyDescent="0.3">
      <c r="A15" s="11"/>
      <c r="B15" s="20"/>
      <c r="C15" s="20"/>
      <c r="D15" s="44"/>
      <c r="E15" s="44"/>
      <c r="F15" s="44"/>
      <c r="G15" s="44"/>
      <c r="H15" s="45"/>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Giorno feriale determinato automaticamente" sqref="C3:H3"/>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dataValidation allowBlank="1" showInputMessage="1" showErrorMessage="1" prompt="Calendario del mese di maggio" sqref="A1"/>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dataValidation allowBlank="1" showInputMessage="1" showErrorMessage="1" prompt="Nelle celle di questa riga e delle righe 7, 9, 11, 13 e 15 è possibile immettere le note giornaliere relative al giorno del calendario indicato nella cella soprastante." sqref="B5"/>
    <dataValidation allowBlank="1" showInputMessage="1" prompt="Immettere le note del mese in questa cella" sqref="D15:H15"/>
    <dataValidation allowBlank="1" showInputMessage="1" prompt="Immettere le note del mese nella cella sottostante" sqref="D14:H14"/>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pageSetUpPr fitToPage="1"/>
  </sheetPr>
  <dimension ref="A1:I15"/>
  <sheetViews>
    <sheetView showGridLines="0" showRowColHeaders="0" zoomScaleNormal="100" workbookViewId="0"/>
  </sheetViews>
  <sheetFormatPr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9" ht="9" customHeight="1" x14ac:dyDescent="0.3">
      <c r="A1" s="1"/>
      <c r="B1" s="1"/>
      <c r="C1" s="1"/>
      <c r="D1" s="1"/>
      <c r="E1" s="1"/>
      <c r="F1" s="1"/>
      <c r="G1" s="1"/>
      <c r="H1" s="1"/>
      <c r="I1" s="26" t="s">
        <v>1</v>
      </c>
    </row>
    <row r="2" spans="1:9" ht="96" customHeight="1" x14ac:dyDescent="0.3">
      <c r="A2" s="1"/>
      <c r="B2" s="46" t="str">
        <f>"Giugno "&amp;AnnoCalendario</f>
        <v>Giugno 2024</v>
      </c>
      <c r="C2" s="46"/>
      <c r="D2" s="46"/>
      <c r="E2" s="3"/>
      <c r="F2" s="3"/>
      <c r="G2" s="3"/>
      <c r="H2" s="4"/>
    </row>
    <row r="3" spans="1:9" s="27" customFormat="1" ht="24" customHeight="1" x14ac:dyDescent="0.3">
      <c r="A3" s="9"/>
      <c r="B3" s="21" t="str">
        <f>InizioSettimana</f>
        <v>lunedi</v>
      </c>
      <c r="C3" s="22" t="str">
        <f t="shared" ref="C3:H3" si="0">TEXT(C4,"gggg")</f>
        <v>lunedì</v>
      </c>
      <c r="D3" s="22" t="str">
        <f t="shared" si="0"/>
        <v>martedì</v>
      </c>
      <c r="E3" s="22" t="str">
        <f t="shared" si="0"/>
        <v>mercoledì</v>
      </c>
      <c r="F3" s="22" t="str">
        <f t="shared" si="0"/>
        <v>giovedì</v>
      </c>
      <c r="G3" s="22" t="str">
        <f t="shared" si="0"/>
        <v>venerdì</v>
      </c>
      <c r="H3" s="23" t="str">
        <f t="shared" si="0"/>
        <v>sabato</v>
      </c>
    </row>
    <row r="4" spans="1:9" s="27" customFormat="1" ht="24" customHeight="1" x14ac:dyDescent="0.3">
      <c r="A4" s="5"/>
      <c r="B4" s="33">
        <f t="array" ref="B4:H4">GiorniESettimane+DATE(AnnoCalendario,6,1)-WEEKDAY(DATE(AnnoCalendario,6,1),(InizioSettimana="Monday")+1)+1</f>
        <v>45438</v>
      </c>
      <c r="C4" s="33">
        <v>45439</v>
      </c>
      <c r="D4" s="33">
        <v>45440</v>
      </c>
      <c r="E4" s="33">
        <v>45441</v>
      </c>
      <c r="F4" s="33">
        <v>45442</v>
      </c>
      <c r="G4" s="33">
        <v>45443</v>
      </c>
      <c r="H4" s="33">
        <v>45444</v>
      </c>
    </row>
    <row r="5" spans="1:9" s="28" customFormat="1" ht="56.1" customHeight="1" x14ac:dyDescent="0.3">
      <c r="A5" s="11"/>
      <c r="B5" s="24"/>
      <c r="C5" s="24"/>
      <c r="D5" s="24"/>
      <c r="E5" s="24"/>
      <c r="F5" s="24"/>
      <c r="G5" s="24"/>
      <c r="H5" s="24"/>
    </row>
    <row r="6" spans="1:9" s="27" customFormat="1" ht="24" customHeight="1" x14ac:dyDescent="0.3">
      <c r="A6" s="5"/>
      <c r="B6" s="33">
        <f t="array" ref="B6:H6">GiorniESettimane+DATE(AnnoCalendario,6,1)-WEEKDAY(DATE(AnnoCalendario,6,1),(InizioSettimana="Monday")+1)+8</f>
        <v>45445</v>
      </c>
      <c r="C6" s="33">
        <v>45446</v>
      </c>
      <c r="D6" s="33">
        <v>45447</v>
      </c>
      <c r="E6" s="33">
        <v>45448</v>
      </c>
      <c r="F6" s="33">
        <v>45449</v>
      </c>
      <c r="G6" s="33">
        <v>45450</v>
      </c>
      <c r="H6" s="33">
        <v>45451</v>
      </c>
    </row>
    <row r="7" spans="1:9" s="28" customFormat="1" ht="56.1" customHeight="1" x14ac:dyDescent="0.3">
      <c r="A7" s="11"/>
      <c r="B7" s="24"/>
      <c r="C7" s="24"/>
      <c r="D7" s="24"/>
      <c r="E7" s="24"/>
      <c r="F7" s="24"/>
      <c r="G7" s="24"/>
      <c r="H7" s="24"/>
    </row>
    <row r="8" spans="1:9" s="27" customFormat="1" ht="24" customHeight="1" x14ac:dyDescent="0.3">
      <c r="A8" s="5"/>
      <c r="B8" s="33">
        <f t="array" ref="B8:H8">GiorniESettimane+DATE(AnnoCalendario,6,1)-WEEKDAY(DATE(AnnoCalendario,6,1),(InizioSettimana="Monday")+1)+15</f>
        <v>45452</v>
      </c>
      <c r="C8" s="33">
        <v>45453</v>
      </c>
      <c r="D8" s="33">
        <v>45454</v>
      </c>
      <c r="E8" s="33">
        <v>45455</v>
      </c>
      <c r="F8" s="33">
        <v>45456</v>
      </c>
      <c r="G8" s="33">
        <v>45457</v>
      </c>
      <c r="H8" s="33">
        <v>45458</v>
      </c>
    </row>
    <row r="9" spans="1:9" s="28" customFormat="1" ht="56.1" customHeight="1" x14ac:dyDescent="0.3">
      <c r="A9" s="11"/>
      <c r="B9" s="24"/>
      <c r="C9" s="24"/>
      <c r="D9" s="24"/>
      <c r="E9" s="24"/>
      <c r="F9" s="24"/>
      <c r="G9" s="24"/>
      <c r="H9" s="24"/>
    </row>
    <row r="10" spans="1:9" s="27" customFormat="1" ht="24" customHeight="1" x14ac:dyDescent="0.3">
      <c r="A10" s="5"/>
      <c r="B10" s="33">
        <f t="array" ref="B10:H10">GiorniESettimane+DATE(AnnoCalendario,6,1)-WEEKDAY(DATE(AnnoCalendario,6,1),(InizioSettimana="Monday")+1)+22</f>
        <v>45459</v>
      </c>
      <c r="C10" s="33">
        <v>45460</v>
      </c>
      <c r="D10" s="33">
        <v>45461</v>
      </c>
      <c r="E10" s="33">
        <v>45462</v>
      </c>
      <c r="F10" s="33">
        <v>45463</v>
      </c>
      <c r="G10" s="33">
        <v>45464</v>
      </c>
      <c r="H10" s="33">
        <v>45465</v>
      </c>
    </row>
    <row r="11" spans="1:9" s="28" customFormat="1" ht="56.1" customHeight="1" x14ac:dyDescent="0.3">
      <c r="A11" s="11"/>
      <c r="B11" s="24"/>
      <c r="C11" s="24"/>
      <c r="D11" s="24"/>
      <c r="E11" s="24"/>
      <c r="F11" s="24"/>
      <c r="G11" s="24"/>
      <c r="H11" s="24"/>
    </row>
    <row r="12" spans="1:9" s="27" customFormat="1" ht="24" customHeight="1" x14ac:dyDescent="0.3">
      <c r="A12" s="5"/>
      <c r="B12" s="33">
        <f t="array" ref="B12:H12">GiorniESettimane+DATE(AnnoCalendario,6,1)-WEEKDAY(DATE(AnnoCalendario,6,1),(InizioSettimana="Monday")+1)+29</f>
        <v>45466</v>
      </c>
      <c r="C12" s="33">
        <v>45467</v>
      </c>
      <c r="D12" s="33">
        <v>45468</v>
      </c>
      <c r="E12" s="33">
        <v>45469</v>
      </c>
      <c r="F12" s="33">
        <v>45470</v>
      </c>
      <c r="G12" s="33">
        <v>45471</v>
      </c>
      <c r="H12" s="33">
        <v>45472</v>
      </c>
    </row>
    <row r="13" spans="1:9" s="28" customFormat="1" ht="56.1" customHeight="1" x14ac:dyDescent="0.3">
      <c r="A13" s="11"/>
      <c r="B13" s="24"/>
      <c r="C13" s="24"/>
      <c r="D13" s="24"/>
      <c r="E13" s="24"/>
      <c r="F13" s="24"/>
      <c r="G13" s="24"/>
      <c r="H13" s="24"/>
    </row>
    <row r="14" spans="1:9" s="27" customFormat="1" ht="24" customHeight="1" x14ac:dyDescent="0.3">
      <c r="A14" s="5"/>
      <c r="B14" s="33">
        <f t="array" ref="B14:C14">GiorniESettimane+DATE(AnnoCalendario,6,1)-WEEKDAY(DATE(AnnoCalendario,6,1),(InizioSettimana="Monday")+1)+36</f>
        <v>45473</v>
      </c>
      <c r="C14" s="33">
        <v>45474</v>
      </c>
      <c r="D14" s="47" t="s">
        <v>0</v>
      </c>
      <c r="E14" s="47"/>
      <c r="F14" s="47"/>
      <c r="G14" s="47"/>
      <c r="H14" s="48"/>
    </row>
    <row r="15" spans="1:9" s="28" customFormat="1" ht="56.1" customHeight="1" x14ac:dyDescent="0.3">
      <c r="A15" s="11"/>
      <c r="B15" s="24"/>
      <c r="C15" s="24"/>
      <c r="D15" s="49"/>
      <c r="E15" s="49"/>
      <c r="F15" s="49"/>
      <c r="G15" s="49"/>
      <c r="H15" s="50"/>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Giorno feriale determinato automaticamente" sqref="C3:H3"/>
    <dataValidation allowBlank="1" showInputMessage="1" showErrorMessage="1" prompt="Calendario del mese di giugno" sqref="A1"/>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dataValidation allowBlank="1" showInputMessage="1" prompt="Immettere le note del mese nella cella sottostante" sqref="D14:H14"/>
    <dataValidation allowBlank="1" showInputMessage="1" prompt="Immettere le note del mese in questa cella" sqref="D15:H15"/>
    <dataValidation allowBlank="1" showInputMessage="1" showErrorMessage="1" prompt="Nelle celle di questa riga e delle righe 7, 9, 11, 13 e 15 è possibile immettere le note giornaliere relative al giorno del calendario indicato nella cella soprastante." sqref="B5"/>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pageSetUpPr fitToPage="1"/>
  </sheetPr>
  <dimension ref="A1:I15"/>
  <sheetViews>
    <sheetView showGridLines="0" showRowColHeaders="0" zoomScaleNormal="100" workbookViewId="0"/>
  </sheetViews>
  <sheetFormatPr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9" ht="9" customHeight="1" x14ac:dyDescent="0.3">
      <c r="A1" s="1"/>
      <c r="B1" s="1"/>
      <c r="C1" s="1"/>
      <c r="D1" s="1"/>
      <c r="E1" s="1"/>
      <c r="F1" s="1"/>
      <c r="G1" s="1"/>
      <c r="H1" s="1"/>
      <c r="I1" s="26" t="s">
        <v>1</v>
      </c>
    </row>
    <row r="2" spans="1:9" ht="96" customHeight="1" x14ac:dyDescent="0.3">
      <c r="A2" s="1"/>
      <c r="B2" s="46" t="str">
        <f>"Luglio "&amp;AnnoCalendario</f>
        <v>Luglio 2024</v>
      </c>
      <c r="C2" s="46"/>
      <c r="D2" s="46"/>
      <c r="E2" s="3"/>
      <c r="F2" s="3"/>
      <c r="G2" s="3"/>
      <c r="H2" s="4"/>
    </row>
    <row r="3" spans="1:9" s="27" customFormat="1" ht="24" customHeight="1" x14ac:dyDescent="0.3">
      <c r="A3" s="9"/>
      <c r="B3" s="21" t="str">
        <f>InizioSettimana</f>
        <v>lunedi</v>
      </c>
      <c r="C3" s="22" t="str">
        <f t="shared" ref="C3:H3" si="0">TEXT(C4,"gggg")</f>
        <v>lunedì</v>
      </c>
      <c r="D3" s="22" t="str">
        <f t="shared" si="0"/>
        <v>martedì</v>
      </c>
      <c r="E3" s="22" t="str">
        <f t="shared" si="0"/>
        <v>mercoledì</v>
      </c>
      <c r="F3" s="22" t="str">
        <f t="shared" si="0"/>
        <v>giovedì</v>
      </c>
      <c r="G3" s="22" t="str">
        <f t="shared" si="0"/>
        <v>venerdì</v>
      </c>
      <c r="H3" s="23" t="str">
        <f t="shared" si="0"/>
        <v>sabato</v>
      </c>
    </row>
    <row r="4" spans="1:9" s="27" customFormat="1" ht="24" customHeight="1" x14ac:dyDescent="0.3">
      <c r="A4" s="5"/>
      <c r="B4" s="33">
        <f t="array" ref="B4:H4">GiorniESettimane+DATE(AnnoCalendario,7,1)-WEEKDAY(DATE(AnnoCalendario,7,1),(InizioSettimana="Monday")+1)+1</f>
        <v>45473</v>
      </c>
      <c r="C4" s="33">
        <v>45474</v>
      </c>
      <c r="D4" s="33">
        <v>45475</v>
      </c>
      <c r="E4" s="33">
        <v>45476</v>
      </c>
      <c r="F4" s="33">
        <v>45477</v>
      </c>
      <c r="G4" s="33">
        <v>45478</v>
      </c>
      <c r="H4" s="33">
        <v>45479</v>
      </c>
    </row>
    <row r="5" spans="1:9" s="28" customFormat="1" ht="56.1" customHeight="1" x14ac:dyDescent="0.3">
      <c r="A5" s="11"/>
      <c r="B5" s="24"/>
      <c r="C5" s="24"/>
      <c r="D5" s="24"/>
      <c r="E5" s="24"/>
      <c r="F5" s="24"/>
      <c r="G5" s="24"/>
      <c r="H5" s="24"/>
    </row>
    <row r="6" spans="1:9" s="27" customFormat="1" ht="24" customHeight="1" x14ac:dyDescent="0.3">
      <c r="A6" s="5"/>
      <c r="B6" s="33">
        <f t="array" ref="B6:H6">GiorniESettimane+DATE(AnnoCalendario,7,1)-WEEKDAY(DATE(AnnoCalendario,7,1),(InizioSettimana="Monday")+1)+8</f>
        <v>45480</v>
      </c>
      <c r="C6" s="33">
        <v>45481</v>
      </c>
      <c r="D6" s="33">
        <v>45482</v>
      </c>
      <c r="E6" s="33">
        <v>45483</v>
      </c>
      <c r="F6" s="33">
        <v>45484</v>
      </c>
      <c r="G6" s="33">
        <v>45485</v>
      </c>
      <c r="H6" s="33">
        <v>45486</v>
      </c>
    </row>
    <row r="7" spans="1:9" s="28" customFormat="1" ht="56.1" customHeight="1" x14ac:dyDescent="0.3">
      <c r="A7" s="11"/>
      <c r="B7" s="24"/>
      <c r="C7" s="24"/>
      <c r="D7" s="24"/>
      <c r="E7" s="24"/>
      <c r="F7" s="24"/>
      <c r="G7" s="24"/>
      <c r="H7" s="24"/>
    </row>
    <row r="8" spans="1:9" s="27" customFormat="1" ht="24" customHeight="1" x14ac:dyDescent="0.3">
      <c r="A8" s="5"/>
      <c r="B8" s="33">
        <f t="array" ref="B8:H8">GiorniESettimane+DATE(AnnoCalendario,7,1)-WEEKDAY(DATE(AnnoCalendario,7,1),(InizioSettimana="Monday")+1)+15</f>
        <v>45487</v>
      </c>
      <c r="C8" s="33">
        <v>45488</v>
      </c>
      <c r="D8" s="33">
        <v>45489</v>
      </c>
      <c r="E8" s="33">
        <v>45490</v>
      </c>
      <c r="F8" s="33">
        <v>45491</v>
      </c>
      <c r="G8" s="33">
        <v>45492</v>
      </c>
      <c r="H8" s="33">
        <v>45493</v>
      </c>
    </row>
    <row r="9" spans="1:9" s="28" customFormat="1" ht="56.1" customHeight="1" x14ac:dyDescent="0.3">
      <c r="A9" s="11"/>
      <c r="B9" s="24"/>
      <c r="C9" s="24"/>
      <c r="D9" s="24"/>
      <c r="E9" s="24"/>
      <c r="F9" s="24"/>
      <c r="G9" s="24"/>
      <c r="H9" s="24"/>
    </row>
    <row r="10" spans="1:9" s="27" customFormat="1" ht="24" customHeight="1" x14ac:dyDescent="0.3">
      <c r="A10" s="5"/>
      <c r="B10" s="33">
        <f t="array" ref="B10:H10">GiorniESettimane+DATE(AnnoCalendario,7,1)-WEEKDAY(DATE(AnnoCalendario,7,1),(InizioSettimana="Monday")+1)+22</f>
        <v>45494</v>
      </c>
      <c r="C10" s="33">
        <v>45495</v>
      </c>
      <c r="D10" s="33">
        <v>45496</v>
      </c>
      <c r="E10" s="33">
        <v>45497</v>
      </c>
      <c r="F10" s="33">
        <v>45498</v>
      </c>
      <c r="G10" s="33">
        <v>45499</v>
      </c>
      <c r="H10" s="33">
        <v>45500</v>
      </c>
    </row>
    <row r="11" spans="1:9" s="28" customFormat="1" ht="56.1" customHeight="1" x14ac:dyDescent="0.3">
      <c r="A11" s="11"/>
      <c r="B11" s="24"/>
      <c r="C11" s="24"/>
      <c r="D11" s="24"/>
      <c r="E11" s="24"/>
      <c r="F11" s="24"/>
      <c r="G11" s="24"/>
      <c r="H11" s="24"/>
    </row>
    <row r="12" spans="1:9" s="27" customFormat="1" ht="24" customHeight="1" x14ac:dyDescent="0.3">
      <c r="A12" s="5"/>
      <c r="B12" s="33">
        <f t="array" ref="B12:H12">GiorniESettimane+DATE(AnnoCalendario,7,1)-WEEKDAY(DATE(AnnoCalendario,7,1),(InizioSettimana="Monday")+1)+29</f>
        <v>45501</v>
      </c>
      <c r="C12" s="33">
        <v>45502</v>
      </c>
      <c r="D12" s="33">
        <v>45503</v>
      </c>
      <c r="E12" s="33">
        <v>45504</v>
      </c>
      <c r="F12" s="33">
        <v>45505</v>
      </c>
      <c r="G12" s="33">
        <v>45506</v>
      </c>
      <c r="H12" s="33">
        <v>45507</v>
      </c>
    </row>
    <row r="13" spans="1:9" s="28" customFormat="1" ht="56.1" customHeight="1" x14ac:dyDescent="0.3">
      <c r="A13" s="11"/>
      <c r="B13" s="24"/>
      <c r="C13" s="24"/>
      <c r="D13" s="24"/>
      <c r="E13" s="24"/>
      <c r="F13" s="24"/>
      <c r="G13" s="24"/>
      <c r="H13" s="24"/>
    </row>
    <row r="14" spans="1:9" s="27" customFormat="1" ht="24" customHeight="1" x14ac:dyDescent="0.3">
      <c r="A14" s="5"/>
      <c r="B14" s="33">
        <f t="array" ref="B14:C14">GiorniESettimane+DATE(AnnoCalendario,7,1)-WEEKDAY(DATE(AnnoCalendario,7,1),(InizioSettimana="Monday")+1)+36</f>
        <v>45508</v>
      </c>
      <c r="C14" s="33">
        <v>45509</v>
      </c>
      <c r="D14" s="47" t="s">
        <v>0</v>
      </c>
      <c r="E14" s="47"/>
      <c r="F14" s="47"/>
      <c r="G14" s="47"/>
      <c r="H14" s="48"/>
    </row>
    <row r="15" spans="1:9" s="28" customFormat="1" ht="56.1" customHeight="1" x14ac:dyDescent="0.3">
      <c r="A15" s="11"/>
      <c r="B15" s="24"/>
      <c r="C15" s="24"/>
      <c r="D15" s="49"/>
      <c r="E15" s="49"/>
      <c r="F15" s="49"/>
      <c r="G15" s="49"/>
      <c r="H15" s="50"/>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Giorno feriale determinato automaticamente" sqref="C3:H3"/>
    <dataValidation allowBlank="1" showInputMessage="1" showErrorMessage="1" prompt="Calendario del mese di luglio" sqref="A1"/>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dataValidation allowBlank="1" showInputMessage="1" showErrorMessage="1" prompt="Nelle celle di questa riga e delle righe 7, 9, 11, 13 e 15 è possibile immettere le note giornaliere relative al giorno del calendario indicato nella cella soprastante." sqref="B5"/>
    <dataValidation allowBlank="1" showInputMessage="1" prompt="Immettere le note del mese in questa cella" sqref="D15:H15"/>
    <dataValidation allowBlank="1" showInputMessage="1" prompt="Immettere le note del mese nella cella sottostante" sqref="D14:H14"/>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dataValidations>
  <printOptions horizontalCentered="1"/>
  <pageMargins left="0.25" right="0.25" top="0.5" bottom="0.5" header="0.3" footer="0.3"/>
  <pageSetup paperSize="9" scale="99"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59999389629810485"/>
    <pageSetUpPr fitToPage="1"/>
  </sheetPr>
  <dimension ref="A1:I15"/>
  <sheetViews>
    <sheetView showGridLines="0" showRowColHeaders="0" workbookViewId="0"/>
  </sheetViews>
  <sheetFormatPr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9" ht="9" customHeight="1" x14ac:dyDescent="0.3">
      <c r="A1" s="1"/>
      <c r="B1" s="1"/>
      <c r="C1" s="1"/>
      <c r="D1" s="1"/>
      <c r="E1" s="1"/>
      <c r="F1" s="1"/>
      <c r="G1" s="1"/>
      <c r="H1" s="1"/>
      <c r="I1" s="26" t="s">
        <v>1</v>
      </c>
    </row>
    <row r="2" spans="1:9" ht="96" customHeight="1" x14ac:dyDescent="0.3">
      <c r="A2" s="1"/>
      <c r="B2" s="46" t="str">
        <f>"Agosto "&amp;AnnoCalendario</f>
        <v>Agosto 2024</v>
      </c>
      <c r="C2" s="46"/>
      <c r="D2" s="46"/>
      <c r="E2" s="3"/>
      <c r="F2" s="3"/>
      <c r="G2" s="3"/>
      <c r="H2" s="4"/>
    </row>
    <row r="3" spans="1:9" s="27" customFormat="1" ht="24" customHeight="1" x14ac:dyDescent="0.3">
      <c r="A3" s="9"/>
      <c r="B3" s="21" t="str">
        <f>InizioSettimana</f>
        <v>lunedi</v>
      </c>
      <c r="C3" s="22" t="str">
        <f t="shared" ref="C3:H3" si="0">TEXT(C4,"gggg")</f>
        <v>lunedì</v>
      </c>
      <c r="D3" s="22" t="str">
        <f t="shared" si="0"/>
        <v>martedì</v>
      </c>
      <c r="E3" s="22" t="str">
        <f t="shared" si="0"/>
        <v>mercoledì</v>
      </c>
      <c r="F3" s="22" t="str">
        <f t="shared" si="0"/>
        <v>giovedì</v>
      </c>
      <c r="G3" s="22" t="str">
        <f t="shared" si="0"/>
        <v>venerdì</v>
      </c>
      <c r="H3" s="23" t="str">
        <f t="shared" si="0"/>
        <v>sabato</v>
      </c>
    </row>
    <row r="4" spans="1:9" s="27" customFormat="1" ht="24" customHeight="1" x14ac:dyDescent="0.3">
      <c r="A4" s="5"/>
      <c r="B4" s="33">
        <f t="array" ref="B4:H4">GiorniESettimane+DATE(AnnoCalendario,8,1)-WEEKDAY(DATE(AnnoCalendario,8,1),(InizioSettimana="Monday")+1)+1</f>
        <v>45501</v>
      </c>
      <c r="C4" s="33">
        <v>45502</v>
      </c>
      <c r="D4" s="33">
        <v>45503</v>
      </c>
      <c r="E4" s="33">
        <v>45504</v>
      </c>
      <c r="F4" s="33">
        <v>45505</v>
      </c>
      <c r="G4" s="33">
        <v>45506</v>
      </c>
      <c r="H4" s="33">
        <v>45507</v>
      </c>
    </row>
    <row r="5" spans="1:9" s="28" customFormat="1" ht="56.1" customHeight="1" x14ac:dyDescent="0.3">
      <c r="A5" s="11"/>
      <c r="B5" s="24"/>
      <c r="C5" s="24"/>
      <c r="D5" s="24"/>
      <c r="E5" s="24"/>
      <c r="F5" s="24"/>
      <c r="G5" s="24"/>
      <c r="H5" s="24"/>
    </row>
    <row r="6" spans="1:9" s="27" customFormat="1" ht="24" customHeight="1" x14ac:dyDescent="0.3">
      <c r="A6" s="5"/>
      <c r="B6" s="33">
        <f t="array" ref="B6:H6">GiorniESettimane+DATE(AnnoCalendario,8,1)-WEEKDAY(DATE(AnnoCalendario,8,1),(InizioSettimana="Monday")+1)+8</f>
        <v>45508</v>
      </c>
      <c r="C6" s="33">
        <v>45509</v>
      </c>
      <c r="D6" s="33">
        <v>45510</v>
      </c>
      <c r="E6" s="33">
        <v>45511</v>
      </c>
      <c r="F6" s="33">
        <v>45512</v>
      </c>
      <c r="G6" s="33">
        <v>45513</v>
      </c>
      <c r="H6" s="33">
        <v>45514</v>
      </c>
    </row>
    <row r="7" spans="1:9" s="28" customFormat="1" ht="56.1" customHeight="1" x14ac:dyDescent="0.3">
      <c r="A7" s="11"/>
      <c r="B7" s="24"/>
      <c r="C7" s="24"/>
      <c r="D7" s="24"/>
      <c r="E7" s="24"/>
      <c r="F7" s="24"/>
      <c r="G7" s="24"/>
      <c r="H7" s="24"/>
    </row>
    <row r="8" spans="1:9" s="27" customFormat="1" ht="24" customHeight="1" x14ac:dyDescent="0.3">
      <c r="A8" s="5"/>
      <c r="B8" s="33">
        <f t="array" ref="B8:H8">GiorniESettimane+DATE(AnnoCalendario,8,1)-WEEKDAY(DATE(AnnoCalendario,8,1),(InizioSettimana="Monday")+1)+15</f>
        <v>45515</v>
      </c>
      <c r="C8" s="33">
        <v>45516</v>
      </c>
      <c r="D8" s="33">
        <v>45517</v>
      </c>
      <c r="E8" s="33">
        <v>45518</v>
      </c>
      <c r="F8" s="33">
        <v>45519</v>
      </c>
      <c r="G8" s="33">
        <v>45520</v>
      </c>
      <c r="H8" s="33">
        <v>45521</v>
      </c>
    </row>
    <row r="9" spans="1:9" s="28" customFormat="1" ht="56.1" customHeight="1" x14ac:dyDescent="0.3">
      <c r="A9" s="11"/>
      <c r="B9" s="24"/>
      <c r="C9" s="24"/>
      <c r="D9" s="24"/>
      <c r="E9" s="24"/>
      <c r="F9" s="24"/>
      <c r="G9" s="24"/>
      <c r="H9" s="24"/>
    </row>
    <row r="10" spans="1:9" s="27" customFormat="1" ht="24" customHeight="1" x14ac:dyDescent="0.3">
      <c r="A10" s="5"/>
      <c r="B10" s="33">
        <f t="array" ref="B10:H10">GiorniESettimane+DATE(AnnoCalendario,8,1)-WEEKDAY(DATE(AnnoCalendario,8,1),(InizioSettimana="Monday")+1)+22</f>
        <v>45522</v>
      </c>
      <c r="C10" s="33">
        <v>45523</v>
      </c>
      <c r="D10" s="33">
        <v>45524</v>
      </c>
      <c r="E10" s="33">
        <v>45525</v>
      </c>
      <c r="F10" s="33">
        <v>45526</v>
      </c>
      <c r="G10" s="33">
        <v>45527</v>
      </c>
      <c r="H10" s="33">
        <v>45528</v>
      </c>
    </row>
    <row r="11" spans="1:9" s="28" customFormat="1" ht="56.1" customHeight="1" x14ac:dyDescent="0.3">
      <c r="A11" s="11"/>
      <c r="B11" s="24"/>
      <c r="C11" s="24"/>
      <c r="D11" s="24"/>
      <c r="E11" s="24"/>
      <c r="F11" s="24"/>
      <c r="G11" s="24"/>
      <c r="H11" s="24"/>
    </row>
    <row r="12" spans="1:9" s="27" customFormat="1" ht="24" customHeight="1" x14ac:dyDescent="0.3">
      <c r="A12" s="5"/>
      <c r="B12" s="33">
        <f t="array" ref="B12:H12">GiorniESettimane+DATE(AnnoCalendario,8,1)-WEEKDAY(DATE(AnnoCalendario,8,1),(InizioSettimana="Monday")+1)+29</f>
        <v>45529</v>
      </c>
      <c r="C12" s="33">
        <v>45530</v>
      </c>
      <c r="D12" s="33">
        <v>45531</v>
      </c>
      <c r="E12" s="33">
        <v>45532</v>
      </c>
      <c r="F12" s="33">
        <v>45533</v>
      </c>
      <c r="G12" s="33">
        <v>45534</v>
      </c>
      <c r="H12" s="33">
        <v>45535</v>
      </c>
    </row>
    <row r="13" spans="1:9" s="28" customFormat="1" ht="56.1" customHeight="1" x14ac:dyDescent="0.3">
      <c r="A13" s="11"/>
      <c r="B13" s="24"/>
      <c r="C13" s="24"/>
      <c r="D13" s="24"/>
      <c r="E13" s="24"/>
      <c r="F13" s="24"/>
      <c r="G13" s="24"/>
      <c r="H13" s="24"/>
    </row>
    <row r="14" spans="1:9" s="27" customFormat="1" ht="24" customHeight="1" x14ac:dyDescent="0.3">
      <c r="A14" s="5"/>
      <c r="B14" s="33">
        <f t="array" ref="B14:C14">GiorniESettimane+DATE(AnnoCalendario,8,1)-WEEKDAY(DATE(AnnoCalendario,8,1),(InizioSettimana="Monday")+1)+36</f>
        <v>45536</v>
      </c>
      <c r="C14" s="33">
        <v>45537</v>
      </c>
      <c r="D14" s="47" t="s">
        <v>0</v>
      </c>
      <c r="E14" s="47"/>
      <c r="F14" s="47"/>
      <c r="G14" s="47"/>
      <c r="H14" s="48"/>
    </row>
    <row r="15" spans="1:9" s="28" customFormat="1" ht="56.1" customHeight="1" x14ac:dyDescent="0.3">
      <c r="A15" s="11"/>
      <c r="B15" s="24"/>
      <c r="C15" s="24"/>
      <c r="D15" s="49"/>
      <c r="E15" s="49"/>
      <c r="F15" s="49"/>
      <c r="G15" s="49"/>
      <c r="H15" s="50"/>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Giorno feriale determinato automaticamente" sqref="C3:H3"/>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dataValidation allowBlank="1" showInputMessage="1" showErrorMessage="1" prompt="Calendario del mese di agosto" sqref="A1"/>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dataValidation allowBlank="1" showInputMessage="1" prompt="Immettere le note del mese nella cella sottostante" sqref="D14:H14"/>
    <dataValidation allowBlank="1" showInputMessage="1" prompt="Immettere le note del mese in questa cella" sqref="D15:H15"/>
    <dataValidation allowBlank="1" showInputMessage="1" showErrorMessage="1" prompt="Nelle celle di questa riga e delle righe 7, 9, 11, 13 e 15 è possibile immettere le note giornaliere relative al giorno del calendario indicato nella cella soprastante." sqref="B5"/>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59999389629810485"/>
    <pageSetUpPr fitToPage="1"/>
  </sheetPr>
  <dimension ref="A1:I15"/>
  <sheetViews>
    <sheetView showGridLines="0" showRowColHeaders="0" zoomScaleNormal="100" workbookViewId="0"/>
  </sheetViews>
  <sheetFormatPr defaultColWidth="8.75" defaultRowHeight="16.5" x14ac:dyDescent="0.3"/>
  <cols>
    <col min="1" max="1" width="1.625" style="29" customWidth="1"/>
    <col min="2" max="8" width="16.625" style="29" customWidth="1"/>
    <col min="9" max="9" width="1.625" style="26" customWidth="1"/>
    <col min="10" max="10" width="8.625" style="26" customWidth="1"/>
    <col min="11" max="16384" width="8.75" style="26"/>
  </cols>
  <sheetData>
    <row r="1" spans="1:9" ht="9" customHeight="1" x14ac:dyDescent="0.3">
      <c r="A1" s="1"/>
      <c r="B1" s="1"/>
      <c r="C1" s="1"/>
      <c r="D1" s="1"/>
      <c r="E1" s="1"/>
      <c r="F1" s="1"/>
      <c r="G1" s="1"/>
      <c r="H1" s="1"/>
      <c r="I1" s="26" t="s">
        <v>1</v>
      </c>
    </row>
    <row r="2" spans="1:9" ht="96" customHeight="1" x14ac:dyDescent="0.3">
      <c r="A2" s="1"/>
      <c r="B2" s="51" t="str">
        <f>"Settembre "&amp;AnnoCalendario</f>
        <v>Settembre 2024</v>
      </c>
      <c r="C2" s="51"/>
      <c r="D2" s="51"/>
      <c r="E2" s="3"/>
      <c r="F2" s="3"/>
      <c r="G2" s="3"/>
      <c r="H2" s="4"/>
    </row>
    <row r="3" spans="1:9" s="27" customFormat="1" ht="24" customHeight="1" x14ac:dyDescent="0.3">
      <c r="A3" s="9"/>
      <c r="B3" s="14" t="str">
        <f>InizioSettimana</f>
        <v>lunedi</v>
      </c>
      <c r="C3" s="15" t="str">
        <f t="shared" ref="C3:H3" si="0">TEXT(C4,"gggg")</f>
        <v>lunedì</v>
      </c>
      <c r="D3" s="15" t="str">
        <f t="shared" si="0"/>
        <v>martedì</v>
      </c>
      <c r="E3" s="15" t="str">
        <f t="shared" si="0"/>
        <v>mercoledì</v>
      </c>
      <c r="F3" s="15" t="str">
        <f t="shared" si="0"/>
        <v>giovedì</v>
      </c>
      <c r="G3" s="15" t="str">
        <f t="shared" si="0"/>
        <v>venerdì</v>
      </c>
      <c r="H3" s="16" t="str">
        <f t="shared" si="0"/>
        <v>sabato</v>
      </c>
    </row>
    <row r="4" spans="1:9" s="27" customFormat="1" ht="24" customHeight="1" x14ac:dyDescent="0.3">
      <c r="A4" s="5"/>
      <c r="B4" s="32">
        <f t="array" ref="B4:H4">GiorniESettimane+DATE(AnnoCalendario,9,1)-WEEKDAY(DATE(AnnoCalendario,9,1),(InizioSettimana="Monday")+1)+1</f>
        <v>45536</v>
      </c>
      <c r="C4" s="32">
        <v>45537</v>
      </c>
      <c r="D4" s="32">
        <v>45538</v>
      </c>
      <c r="E4" s="32">
        <v>45539</v>
      </c>
      <c r="F4" s="32">
        <v>45540</v>
      </c>
      <c r="G4" s="32">
        <v>45541</v>
      </c>
      <c r="H4" s="32">
        <v>45542</v>
      </c>
    </row>
    <row r="5" spans="1:9" s="28" customFormat="1" ht="56.1" customHeight="1" x14ac:dyDescent="0.3">
      <c r="A5" s="11"/>
      <c r="B5" s="25"/>
      <c r="C5" s="25"/>
      <c r="D5" s="25"/>
      <c r="E5" s="25"/>
      <c r="F5" s="25"/>
      <c r="G5" s="25"/>
      <c r="H5" s="25"/>
    </row>
    <row r="6" spans="1:9" s="27" customFormat="1" ht="24" customHeight="1" x14ac:dyDescent="0.3">
      <c r="A6" s="5"/>
      <c r="B6" s="32">
        <f t="array" ref="B6:H6">GiorniESettimane+DATE(AnnoCalendario,9,1)-WEEKDAY(DATE(AnnoCalendario,9,1),(InizioSettimana="Monday")+1)+8</f>
        <v>45543</v>
      </c>
      <c r="C6" s="32">
        <v>45544</v>
      </c>
      <c r="D6" s="32">
        <v>45545</v>
      </c>
      <c r="E6" s="32">
        <v>45546</v>
      </c>
      <c r="F6" s="32">
        <v>45547</v>
      </c>
      <c r="G6" s="32">
        <v>45548</v>
      </c>
      <c r="H6" s="32">
        <v>45549</v>
      </c>
    </row>
    <row r="7" spans="1:9" s="28" customFormat="1" ht="56.1" customHeight="1" x14ac:dyDescent="0.3">
      <c r="A7" s="11"/>
      <c r="B7" s="25"/>
      <c r="C7" s="25"/>
      <c r="D7" s="25"/>
      <c r="E7" s="25"/>
      <c r="F7" s="25"/>
      <c r="G7" s="25"/>
      <c r="H7" s="25"/>
    </row>
    <row r="8" spans="1:9" s="27" customFormat="1" ht="24" customHeight="1" x14ac:dyDescent="0.3">
      <c r="A8" s="5"/>
      <c r="B8" s="32">
        <f t="array" ref="B8:H8">GiorniESettimane+DATE(AnnoCalendario,9,1)-WEEKDAY(DATE(AnnoCalendario,9,1),(InizioSettimana="Monday")+1)+15</f>
        <v>45550</v>
      </c>
      <c r="C8" s="32">
        <v>45551</v>
      </c>
      <c r="D8" s="32">
        <v>45552</v>
      </c>
      <c r="E8" s="32">
        <v>45553</v>
      </c>
      <c r="F8" s="32">
        <v>45554</v>
      </c>
      <c r="G8" s="32">
        <v>45555</v>
      </c>
      <c r="H8" s="32">
        <v>45556</v>
      </c>
    </row>
    <row r="9" spans="1:9" s="28" customFormat="1" ht="56.1" customHeight="1" x14ac:dyDescent="0.3">
      <c r="A9" s="11"/>
      <c r="B9" s="25"/>
      <c r="C9" s="25"/>
      <c r="D9" s="25"/>
      <c r="E9" s="25"/>
      <c r="F9" s="25"/>
      <c r="G9" s="25"/>
      <c r="H9" s="25"/>
    </row>
    <row r="10" spans="1:9" s="27" customFormat="1" ht="24" customHeight="1" x14ac:dyDescent="0.3">
      <c r="A10" s="5"/>
      <c r="B10" s="32">
        <f t="array" ref="B10:H10">GiorniESettimane+DATE(AnnoCalendario,9,1)-WEEKDAY(DATE(AnnoCalendario,9,1),(InizioSettimana="Monday")+1)+22</f>
        <v>45557</v>
      </c>
      <c r="C10" s="32">
        <v>45558</v>
      </c>
      <c r="D10" s="32">
        <v>45559</v>
      </c>
      <c r="E10" s="32">
        <v>45560</v>
      </c>
      <c r="F10" s="32">
        <v>45561</v>
      </c>
      <c r="G10" s="32">
        <v>45562</v>
      </c>
      <c r="H10" s="32">
        <v>45563</v>
      </c>
    </row>
    <row r="11" spans="1:9" s="28" customFormat="1" ht="56.1" customHeight="1" x14ac:dyDescent="0.3">
      <c r="A11" s="11"/>
      <c r="B11" s="25"/>
      <c r="C11" s="25"/>
      <c r="D11" s="25"/>
      <c r="E11" s="25"/>
      <c r="F11" s="25"/>
      <c r="G11" s="25"/>
      <c r="H11" s="25"/>
    </row>
    <row r="12" spans="1:9" s="27" customFormat="1" ht="24" customHeight="1" x14ac:dyDescent="0.3">
      <c r="A12" s="5"/>
      <c r="B12" s="32">
        <f t="array" ref="B12:H12">GiorniESettimane+DATE(AnnoCalendario,9,1)-WEEKDAY(DATE(AnnoCalendario,9,1),(InizioSettimana="Monday")+1)+29</f>
        <v>45564</v>
      </c>
      <c r="C12" s="32">
        <v>45565</v>
      </c>
      <c r="D12" s="32">
        <v>45566</v>
      </c>
      <c r="E12" s="32">
        <v>45567</v>
      </c>
      <c r="F12" s="32">
        <v>45568</v>
      </c>
      <c r="G12" s="32">
        <v>45569</v>
      </c>
      <c r="H12" s="32">
        <v>45570</v>
      </c>
    </row>
    <row r="13" spans="1:9" s="28" customFormat="1" ht="56.1" customHeight="1" x14ac:dyDescent="0.3">
      <c r="A13" s="11"/>
      <c r="B13" s="25"/>
      <c r="C13" s="25"/>
      <c r="D13" s="25"/>
      <c r="E13" s="25"/>
      <c r="F13" s="25"/>
      <c r="G13" s="25"/>
      <c r="H13" s="25"/>
    </row>
    <row r="14" spans="1:9" s="27" customFormat="1" ht="24" customHeight="1" x14ac:dyDescent="0.3">
      <c r="A14" s="5"/>
      <c r="B14" s="32">
        <f t="array" ref="B14:C14">GiorniESettimane+DATE(AnnoCalendario,9,1)-WEEKDAY(DATE(AnnoCalendario,9,1),(InizioSettimana="Monday")+1)+36</f>
        <v>45571</v>
      </c>
      <c r="C14" s="32">
        <v>45572</v>
      </c>
      <c r="D14" s="52" t="s">
        <v>0</v>
      </c>
      <c r="E14" s="52"/>
      <c r="F14" s="52"/>
      <c r="G14" s="52"/>
      <c r="H14" s="53"/>
    </row>
    <row r="15" spans="1:9" s="28" customFormat="1" ht="56.1" customHeight="1" x14ac:dyDescent="0.3">
      <c r="A15" s="11"/>
      <c r="B15" s="25"/>
      <c r="C15" s="25"/>
      <c r="D15" s="54"/>
      <c r="E15" s="54"/>
      <c r="F15" s="54"/>
      <c r="G15" s="54"/>
      <c r="H15" s="55"/>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Giorno feriale determinato automaticamente" sqref="C3:H3"/>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dataValidation allowBlank="1" showInputMessage="1" showErrorMessage="1" prompt="Calendario del mese di settembre" sqref="A1"/>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dataValidation allowBlank="1" showInputMessage="1" showErrorMessage="1" prompt="Nelle celle di questa riga e delle righe 7, 9, 11, 13 e 15 è possibile immettere le note giornaliere relative al giorno del calendario indicato nella cella soprastante." sqref="B5"/>
    <dataValidation allowBlank="1" showInputMessage="1" prompt="Immettere le note del mese in questa cella" sqref="D15:H15"/>
    <dataValidation allowBlank="1" showInputMessage="1" prompt="Immettere le note del mese nella cella sottostante" sqref="D14:H14"/>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0" ma:contentTypeDescription="Create a new document." ma:contentTypeScope="" ma:versionID="e39e7e9e36de66d473ce04bb4ab2dbb8">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9dc5994665da46609c24125788630d8"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Props1.xml><?xml version="1.0" encoding="utf-8"?>
<ds:datastoreItem xmlns:ds="http://schemas.openxmlformats.org/officeDocument/2006/customXml" ds:itemID="{9B8A745B-63BA-4F9A-A6E5-C457B3F40DFD}">
  <ds:schemaRefs>
    <ds:schemaRef ds:uri="http://schemas.microsoft.com/sharepoint/v3/contenttype/forms"/>
  </ds:schemaRefs>
</ds:datastoreItem>
</file>

<file path=customXml/itemProps2.xml><?xml version="1.0" encoding="utf-8"?>
<ds:datastoreItem xmlns:ds="http://schemas.openxmlformats.org/officeDocument/2006/customXml" ds:itemID="{CD1B5DC0-C7DA-4FC0-BFE2-1D1407D5E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B20271-DBF4-4EBA-824D-0E74CCAA174D}">
  <ds:schemaRefs>
    <ds:schemaRef ds:uri="http://schemas.microsoft.com/office/infopath/2007/PartnerControls"/>
    <ds:schemaRef ds:uri="http://www.w3.org/XML/1998/namespace"/>
    <ds:schemaRef ds:uri="http://schemas.microsoft.com/office/2006/documentManagement/types"/>
    <ds:schemaRef ds:uri="http://purl.org/dc/terms/"/>
    <ds:schemaRef ds:uri="71af3243-3dd4-4a8d-8c0d-dd76da1f02a5"/>
    <ds:schemaRef ds:uri="http://schemas.openxmlformats.org/package/2006/metadata/core-properties"/>
    <ds:schemaRef ds:uri="http://purl.org/dc/elements/1.1/"/>
    <ds:schemaRef ds:uri="16c05727-aa75-4e4a-9b5f-8a80a1165891"/>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39</vt:i4>
      </vt:variant>
    </vt:vector>
  </HeadingPairs>
  <TitlesOfParts>
    <vt:vector size="51" baseType="lpstr">
      <vt:lpstr>Gennaio</vt:lpstr>
      <vt:lpstr>Febbraio</vt:lpstr>
      <vt:lpstr>Marzo</vt:lpstr>
      <vt:lpstr>Aprile</vt:lpstr>
      <vt:lpstr>Maggio</vt:lpstr>
      <vt:lpstr>Giugno</vt:lpstr>
      <vt:lpstr>Luglio</vt:lpstr>
      <vt:lpstr>Agosto</vt:lpstr>
      <vt:lpstr>Settembre</vt:lpstr>
      <vt:lpstr>Ottobre</vt:lpstr>
      <vt:lpstr>Novembre</vt:lpstr>
      <vt:lpstr>Dicembre</vt:lpstr>
      <vt:lpstr>AnnoCalendario</vt:lpstr>
      <vt:lpstr>Agosto!Area_stampa</vt:lpstr>
      <vt:lpstr>Aprile!Area_stampa</vt:lpstr>
      <vt:lpstr>Dicembre!Area_stampa</vt:lpstr>
      <vt:lpstr>Febbraio!Area_stampa</vt:lpstr>
      <vt:lpstr>Gennaio!Area_stampa</vt:lpstr>
      <vt:lpstr>Giugno!Area_stampa</vt:lpstr>
      <vt:lpstr>Luglio!Area_stampa</vt:lpstr>
      <vt:lpstr>Maggio!Area_stampa</vt:lpstr>
      <vt:lpstr>Marzo!Area_stampa</vt:lpstr>
      <vt:lpstr>Novembre!Area_stampa</vt:lpstr>
      <vt:lpstr>Ottobre!Area_stampa</vt:lpstr>
      <vt:lpstr>Settembre!Area_stampa</vt:lpstr>
      <vt:lpstr>AreaTitoloColonna1..H12.1</vt:lpstr>
      <vt:lpstr>AreaTitoloColonna1..H12.10</vt:lpstr>
      <vt:lpstr>AreaTitoloColonna1..H12.11</vt:lpstr>
      <vt:lpstr>AreaTitoloColonna1..H12.12</vt:lpstr>
      <vt:lpstr>AreaTitoloColonna1..H12.2</vt:lpstr>
      <vt:lpstr>AreaTitoloColonna1..H12.3</vt:lpstr>
      <vt:lpstr>AreaTitoloColonna1..H12.4</vt:lpstr>
      <vt:lpstr>AreaTitoloColonna1..H12.5</vt:lpstr>
      <vt:lpstr>AreaTitoloColonna1..H12.6</vt:lpstr>
      <vt:lpstr>AreaTitoloColonna1..H12.7</vt:lpstr>
      <vt:lpstr>AreaTitoloColonna1..H12.8</vt:lpstr>
      <vt:lpstr>AreaTitoloColonna1..H12.9</vt:lpstr>
      <vt:lpstr>AreaTitoloColonna2..C14.1</vt:lpstr>
      <vt:lpstr>AreaTitoloColonna2..C14.10</vt:lpstr>
      <vt:lpstr>AreaTitoloColonna2..C14.11</vt:lpstr>
      <vt:lpstr>AreaTitoloColonna2..C14.12</vt:lpstr>
      <vt:lpstr>AreaTitoloColonna2..C14.2</vt:lpstr>
      <vt:lpstr>AreaTitoloColonna2..C14.3</vt:lpstr>
      <vt:lpstr>AreaTitoloColonna2..C14.4</vt:lpstr>
      <vt:lpstr>AreaTitoloColonna2..C14.5</vt:lpstr>
      <vt:lpstr>AreaTitoloColonna2..C14.6</vt:lpstr>
      <vt:lpstr>AreaTitoloColonna2..C14.7</vt:lpstr>
      <vt:lpstr>AreaTitoloColonna2..C14.8</vt:lpstr>
      <vt:lpstr>AreaTitoloColonna2..C14.9</vt:lpstr>
      <vt:lpstr>AreaTitoloRiga1..K3</vt:lpstr>
      <vt:lpstr>InizioSettimana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2018-10-01T01:21:37Z</dcterms:created>
  <dcterms:modified xsi:type="dcterms:W3CDTF">2024-10-08T11:11:11Z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