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360" activeTab="2"/>
  </bookViews>
  <sheets>
    <sheet name="piano generale PCTO" sheetId="1" r:id="rId1"/>
    <sheet name="Dettaglio solo fondi PCTO" sheetId="2" r:id="rId2"/>
    <sheet name="Dettaglio solo organigramma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4" i="1" l="1"/>
  <c r="J53" i="1"/>
  <c r="J52" i="1"/>
  <c r="J54" i="2"/>
  <c r="J53" i="2"/>
  <c r="J52" i="2"/>
  <c r="F40" i="3"/>
  <c r="J59" i="2"/>
  <c r="J58" i="2"/>
  <c r="J47" i="2"/>
  <c r="J43" i="2"/>
  <c r="J41" i="2"/>
  <c r="J40" i="2"/>
  <c r="J38" i="2"/>
  <c r="J37" i="2"/>
  <c r="J35" i="2"/>
  <c r="J34" i="2"/>
  <c r="M29" i="2"/>
  <c r="E21" i="2"/>
  <c r="G13" i="2"/>
  <c r="J49" i="2" l="1"/>
  <c r="M62" i="2" s="1"/>
  <c r="M63" i="2" s="1"/>
  <c r="J60" i="2"/>
  <c r="J80" i="1"/>
  <c r="J77" i="1"/>
  <c r="G76" i="1"/>
  <c r="G75" i="1"/>
  <c r="J59" i="1" l="1"/>
  <c r="J58" i="1"/>
  <c r="J60" i="1" s="1"/>
  <c r="J35" i="1"/>
  <c r="J37" i="1"/>
  <c r="J38" i="1"/>
  <c r="J40" i="1"/>
  <c r="J41" i="1"/>
  <c r="J43" i="1"/>
  <c r="J47" i="1"/>
  <c r="J34" i="1"/>
  <c r="M28" i="1"/>
  <c r="E20" i="1"/>
  <c r="G12" i="1"/>
  <c r="J49" i="1" l="1"/>
  <c r="M62" i="1" l="1"/>
  <c r="M63" i="1" s="1"/>
</calcChain>
</file>

<file path=xl/sharedStrings.xml><?xml version="1.0" encoding="utf-8"?>
<sst xmlns="http://schemas.openxmlformats.org/spreadsheetml/2006/main" count="241" uniqueCount="134">
  <si>
    <t>PROPOSTA DEI DIRIGENTE SCOLASTICO DI ATTRIBUZIONE DEI FONDI PER I PERCORSI PER LE COMPETENZE TRASVERSALI E PER L'ORIENTAMENTO A.S. 2019/2020</t>
  </si>
  <si>
    <t>Periodo settembre -dicembre 2019</t>
  </si>
  <si>
    <t>euro</t>
  </si>
  <si>
    <t>Periodo gennaio-agosto 2020</t>
  </si>
  <si>
    <t>nota di assegnazione MIUR 0021795 del 30 settembre 2019</t>
  </si>
  <si>
    <t>Economie anno precedente 2018/19</t>
  </si>
  <si>
    <t>relazione finanziaria a consuntivo Prot.n. 2273/4.1.0/2019</t>
  </si>
  <si>
    <t>CALCOLO DEL BUDGET DISPONIBILE 2019/20</t>
  </si>
  <si>
    <t>TOTALE BUDGET DISPONIBILE 2019/20</t>
  </si>
  <si>
    <t>CONFRONTO CON BUDGET 2018/19</t>
  </si>
  <si>
    <t>Budget 2018/19</t>
  </si>
  <si>
    <t xml:space="preserve">Budget 2019/20 </t>
  </si>
  <si>
    <t>differenza</t>
  </si>
  <si>
    <t>Lordo Stato</t>
  </si>
  <si>
    <t>Lordo Dipendente</t>
  </si>
  <si>
    <t>COORDINAMENTO GENERALE</t>
  </si>
  <si>
    <t>due collab. presidenza</t>
  </si>
  <si>
    <t xml:space="preserve">orario potenziamento </t>
  </si>
  <si>
    <t>ORGANIGRAMMA PCTO</t>
  </si>
  <si>
    <t>TUTORS DI AREA</t>
  </si>
  <si>
    <t>il budget si è più che dimezzato.</t>
  </si>
  <si>
    <t>TECNOLOGICA</t>
  </si>
  <si>
    <t>TUTOR AREA SCIENTIFICO-</t>
  </si>
  <si>
    <t>TUTOR AREA BIOLOGICO-</t>
  </si>
  <si>
    <t>SANITARIA</t>
  </si>
  <si>
    <t>2 docenti</t>
  </si>
  <si>
    <t>CON FONDI PCTO</t>
  </si>
  <si>
    <t>TUTOR AREA ECONOMICO-</t>
  </si>
  <si>
    <t>GIURIDICA</t>
  </si>
  <si>
    <t>1 docente</t>
  </si>
  <si>
    <t>TUTOR AREA SOCIALE-</t>
  </si>
  <si>
    <t>TUTOR AREA UMANISTICA,</t>
  </si>
  <si>
    <t>ARTISTICA E LINGUISTICA</t>
  </si>
  <si>
    <t>monte ore</t>
  </si>
  <si>
    <t>ore di potenziamento</t>
  </si>
  <si>
    <t>EURO</t>
  </si>
  <si>
    <t>totale</t>
  </si>
  <si>
    <t>40 ore</t>
  </si>
  <si>
    <t>TUTOR DI PROGETTO DI CLASSE</t>
  </si>
  <si>
    <t>VULCANI E AMBIENTE</t>
  </si>
  <si>
    <t>STAGE AL'ESTERO</t>
  </si>
  <si>
    <t>16 ore per i due accompagnatori per ogni classe (max. 112)</t>
  </si>
  <si>
    <t>25 ore per l'organizzazione</t>
  </si>
  <si>
    <t>In totale fino a un massimo di 137 ore.</t>
  </si>
  <si>
    <t>TERZE E QUARTE</t>
  </si>
  <si>
    <t>18 docenti</t>
  </si>
  <si>
    <t>QUINTE</t>
  </si>
  <si>
    <t>9 docenti</t>
  </si>
  <si>
    <t>4 ore</t>
  </si>
  <si>
    <t>5 ore</t>
  </si>
  <si>
    <t>totale euro</t>
  </si>
  <si>
    <t xml:space="preserve">COORDINATORI DEL CONSIGLIO DI CLASSE PER ATTUAZIONE LINEE GUIDA NEL CONSIGLIO DI CLASSE </t>
  </si>
  <si>
    <t>TOTALE IMPEGNO DI SPESA  FONDI PCTO</t>
  </si>
  <si>
    <t xml:space="preserve">FONDO DI RISERVA </t>
  </si>
  <si>
    <t>PROGETTI DI CLASSE NEI QUALI L'IMPEGNO E' RICONOSCIUTO CON I FONDI PER IL CONTRIBUTO VOLONTARIO</t>
  </si>
  <si>
    <t>COMPENSO PROVENIENTE DA ALTRI FINANZIAMENTI  (VEDASI PIATTAFORMA ELIONET PROGETTI &amp;ATTIVITA')</t>
  </si>
  <si>
    <t>O CON FONDI FINALIZZATI</t>
  </si>
  <si>
    <t>fondi finalizzati MIUR cedolino unico</t>
  </si>
  <si>
    <t xml:space="preserve"> Una Funzione Strumentale</t>
  </si>
  <si>
    <t>un'assistente amministrativa segr. didattica</t>
  </si>
  <si>
    <t>60 ore  fondi PCTO</t>
  </si>
  <si>
    <t>60 ( corso A)+ 60 ( corso E) = 120</t>
  </si>
  <si>
    <t>2 docenti organizzatori</t>
  </si>
  <si>
    <t>3 accompagnatori corso A</t>
  </si>
  <si>
    <t>4 accompagnatore corso E</t>
  </si>
  <si>
    <t>ALTRI PROGETTI SPORTIVI</t>
  </si>
  <si>
    <t>SPORTIVO</t>
  </si>
  <si>
    <t>PRECISANDO CHE ALTRE ATTIVITA' LE CUI ORE RIENTRANO NEI PCTO SONO COMPENSATE CON FONDI DIFFERENTI</t>
  </si>
  <si>
    <t>PROPOSTA DI DISTRIBUZIONE 2019/20 DEI FONDI ASSEGNATI AL LICEO PER I PERCORSI PER LE COMPETENZE TRASVERSALI E L'ORIENTAMENTO</t>
  </si>
  <si>
    <t>altri fondi</t>
  </si>
  <si>
    <t>altre risorse (potenziamento)</t>
  </si>
  <si>
    <t>COMPITI E COMPENSI</t>
  </si>
  <si>
    <t>INCARICATI</t>
  </si>
  <si>
    <t>Il fondo di riserva è necessario perché potrebbero esserci richieste nuove per l'Esame di Stato, perché vi potrebbe essere un'area più sovraccarica di altre ecc.</t>
  </si>
  <si>
    <t>La liquidazione potrà avvenire a consuntivo oppure diventare un'economia per il prossimo anno scolastico (misura prodenziale che potrebbe essere consigliabile.</t>
  </si>
  <si>
    <t>Infatti il budget potrebbe dimezzarsi ancora o sparire).</t>
  </si>
  <si>
    <t>ORGANIZZAZIONE</t>
  </si>
  <si>
    <t>Funzione strumentale prof.ssa Cutrone</t>
  </si>
  <si>
    <t>collaboratore prof. Scalco</t>
  </si>
  <si>
    <t>componente staff di presidenza prof. Moncada</t>
  </si>
  <si>
    <t>assistente amministrativa didattica</t>
  </si>
  <si>
    <t>Commissione Nuove Tecnologie</t>
  </si>
  <si>
    <t>DIGITALIZZAZIONE</t>
  </si>
  <si>
    <t>Direttrice S.G.A.</t>
  </si>
  <si>
    <t>PROGETTI DI ISTITUTO</t>
  </si>
  <si>
    <t>PROGETTI INDIVIDUALI</t>
  </si>
  <si>
    <t>PROGETTI DI CLASSE</t>
  </si>
  <si>
    <t>nell'anno in corso:</t>
  </si>
  <si>
    <t>referente e accompagnatori stage vulcanologia</t>
  </si>
  <si>
    <t>referente e accompagnatori stage linguistici</t>
  </si>
  <si>
    <t>Rispettivi referenti:</t>
  </si>
  <si>
    <t>Sicurezza</t>
  </si>
  <si>
    <t>Coach and Training</t>
  </si>
  <si>
    <t>docenti titolari:</t>
  </si>
  <si>
    <t>diritto</t>
  </si>
  <si>
    <t>economia aziendale</t>
  </si>
  <si>
    <t>(Scalco)</t>
  </si>
  <si>
    <t>(Ventura)</t>
  </si>
  <si>
    <t>prof.ri</t>
  </si>
  <si>
    <t>Pulsinelli (Tammaro)</t>
  </si>
  <si>
    <t>Cutrone</t>
  </si>
  <si>
    <t>prof.sse</t>
  </si>
  <si>
    <t>2 doc</t>
  </si>
  <si>
    <t>1 doc</t>
  </si>
  <si>
    <t>2 doc.</t>
  </si>
  <si>
    <t>DOCENTI COORDINATORI DI CLASSE</t>
  </si>
  <si>
    <t>27 docenti coordinatori, già designati</t>
  </si>
  <si>
    <t>CERTIFICAZIONE ORE</t>
  </si>
  <si>
    <t>CONTROLLO ORE</t>
  </si>
  <si>
    <t>referenti e docenti titolari</t>
  </si>
  <si>
    <t>referenti progetti di classe e tutors di area</t>
  </si>
  <si>
    <t>ABBINAMENTO CON MATERIA AFFINE</t>
  </si>
  <si>
    <t>CONTROLLO CONSIDERAZIONE DEGLI ESITI NEGLI SCRUTINI</t>
  </si>
  <si>
    <t>CERTIFICAZIONE FINALE ORE PRESTATE</t>
  </si>
  <si>
    <t>STIPULA CONVENZIONI</t>
  </si>
  <si>
    <t>GESTIONE ECONOMICA</t>
  </si>
  <si>
    <t xml:space="preserve">Dirigente scolastico con aiuto di </t>
  </si>
  <si>
    <t>gruppo organizzazione, tutors e referenti</t>
  </si>
  <si>
    <t xml:space="preserve">TOTALE DOCENTI COINVOLTI NEL NUOVO ASSETTO: </t>
  </si>
  <si>
    <t xml:space="preserve">docenti commissione </t>
  </si>
  <si>
    <t>eventi orientamento</t>
  </si>
  <si>
    <t>COMMISSIONE CHE SUPPORTA L'ORGANIZZAZIONE DI EVENTI PER L'ORIENTAMENTO IN USCITA</t>
  </si>
  <si>
    <t>6 ore</t>
  </si>
  <si>
    <t>TUTOR DI AREA</t>
  </si>
  <si>
    <t>GRUPPO CHE SUPPORTA L'ORGANIZZAZIONE DI EVENTI PER L'ORIENTAMENTO IN USCITA</t>
  </si>
  <si>
    <t>COORDINAMENTO SEGNALAZIONE OPPORTUNITA'</t>
  </si>
  <si>
    <t>PASSAPORTO PER IL FUTURO</t>
  </si>
  <si>
    <t>orario di potenziamento</t>
  </si>
  <si>
    <t>contributo volontario</t>
  </si>
  <si>
    <t>tre docenti</t>
  </si>
  <si>
    <t>compenso con quota Funz. Strum.  e 2 ore di potenziam. per eventi</t>
  </si>
  <si>
    <t>docente referente ITC</t>
  </si>
  <si>
    <t>SEGNALAZIONE OPPORTUNITA' SU SITO WEB</t>
  </si>
  <si>
    <t>Commissione Passaporto per il Futuro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</si>
</sst>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4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5" xfId="0" applyFill="1" applyBorder="1"/>
    <xf numFmtId="0" fontId="0" fillId="2" borderId="0" xfId="0" applyFill="1" applyBorder="1"/>
    <xf numFmtId="4" fontId="1" fillId="2" borderId="1" xfId="0" applyNumberFormat="1" applyFont="1" applyFill="1" applyBorder="1"/>
    <xf numFmtId="0" fontId="3" fillId="0" borderId="2" xfId="0" applyFont="1" applyBorder="1"/>
    <xf numFmtId="0" fontId="3" fillId="0" borderId="3" xfId="0" applyFont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2" borderId="8" xfId="0" applyFont="1" applyFill="1" applyBorder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6" borderId="10" xfId="0" applyFill="1" applyBorder="1"/>
    <xf numFmtId="0" fontId="0" fillId="6" borderId="12" xfId="0" applyFill="1" applyBorder="1"/>
    <xf numFmtId="0" fontId="0" fillId="6" borderId="11" xfId="0" applyFill="1" applyBorder="1"/>
    <xf numFmtId="0" fontId="0" fillId="7" borderId="10" xfId="0" applyFill="1" applyBorder="1"/>
    <xf numFmtId="0" fontId="0" fillId="7" borderId="12" xfId="0" applyFill="1" applyBorder="1"/>
    <xf numFmtId="0" fontId="0" fillId="7" borderId="11" xfId="0" applyFill="1" applyBorder="1"/>
    <xf numFmtId="0" fontId="0" fillId="4" borderId="10" xfId="0" applyFill="1" applyBorder="1"/>
    <xf numFmtId="0" fontId="0" fillId="4" borderId="12" xfId="0" applyFill="1" applyBorder="1"/>
    <xf numFmtId="0" fontId="0" fillId="4" borderId="11" xfId="0" applyFill="1" applyBorder="1"/>
    <xf numFmtId="0" fontId="0" fillId="0" borderId="0" xfId="0" applyBorder="1" applyAlignment="1">
      <alignment horizontal="center"/>
    </xf>
    <xf numFmtId="0" fontId="0" fillId="8" borderId="0" xfId="0" applyFill="1" applyBorder="1"/>
    <xf numFmtId="0" fontId="1" fillId="0" borderId="10" xfId="0" applyFont="1" applyBorder="1"/>
    <xf numFmtId="0" fontId="1" fillId="0" borderId="12" xfId="0" applyFont="1" applyBorder="1"/>
    <xf numFmtId="0" fontId="1" fillId="0" borderId="11" xfId="0" applyFont="1" applyBorder="1"/>
    <xf numFmtId="0" fontId="3" fillId="0" borderId="4" xfId="0" applyFont="1" applyBorder="1"/>
    <xf numFmtId="0" fontId="1" fillId="2" borderId="1" xfId="0" applyFont="1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2" xfId="0" applyFill="1" applyBorder="1"/>
    <xf numFmtId="0" fontId="0" fillId="8" borderId="11" xfId="0" applyFill="1" applyBorder="1"/>
    <xf numFmtId="0" fontId="2" fillId="0" borderId="5" xfId="0" applyFont="1" applyBorder="1"/>
    <xf numFmtId="0" fontId="2" fillId="0" borderId="0" xfId="0" applyFont="1" applyBorder="1"/>
    <xf numFmtId="0" fontId="1" fillId="3" borderId="13" xfId="0" applyFont="1" applyFill="1" applyBorder="1"/>
    <xf numFmtId="0" fontId="1" fillId="0" borderId="8" xfId="0" applyFont="1" applyBorder="1"/>
    <xf numFmtId="0" fontId="1" fillId="0" borderId="0" xfId="0" applyFont="1" applyBorder="1"/>
    <xf numFmtId="0" fontId="0" fillId="0" borderId="0" xfId="0" applyFill="1" applyBorder="1"/>
    <xf numFmtId="0" fontId="3" fillId="0" borderId="5" xfId="0" applyFont="1" applyBorder="1"/>
    <xf numFmtId="0" fontId="3" fillId="0" borderId="0" xfId="0" applyFont="1" applyBorder="1"/>
    <xf numFmtId="0" fontId="1" fillId="9" borderId="0" xfId="0" applyFont="1" applyFill="1" applyBorder="1"/>
    <xf numFmtId="0" fontId="1" fillId="8" borderId="0" xfId="0" applyFont="1" applyFill="1" applyBorder="1"/>
    <xf numFmtId="0" fontId="4" fillId="2" borderId="1" xfId="0" applyFont="1" applyFill="1" applyBorder="1"/>
    <xf numFmtId="0" fontId="1" fillId="9" borderId="3" xfId="0" applyFont="1" applyFill="1" applyBorder="1"/>
    <xf numFmtId="0" fontId="4" fillId="8" borderId="0" xfId="0" applyFont="1" applyFill="1" applyBorder="1"/>
    <xf numFmtId="0" fontId="5" fillId="2" borderId="0" xfId="0" applyFont="1" applyFill="1"/>
    <xf numFmtId="0" fontId="6" fillId="0" borderId="0" xfId="0" applyFont="1"/>
    <xf numFmtId="0" fontId="7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4" fontId="6" fillId="0" borderId="0" xfId="0" applyNumberFormat="1" applyFont="1" applyBorder="1"/>
    <xf numFmtId="0" fontId="6" fillId="2" borderId="5" xfId="0" applyFont="1" applyFill="1" applyBorder="1"/>
    <xf numFmtId="0" fontId="6" fillId="2" borderId="0" xfId="0" applyFont="1" applyFill="1" applyBorder="1"/>
    <xf numFmtId="4" fontId="5" fillId="2" borderId="1" xfId="0" applyNumberFormat="1" applyFont="1" applyFill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2" xfId="0" applyFont="1" applyBorder="1"/>
    <xf numFmtId="0" fontId="7" fillId="0" borderId="3" xfId="0" applyFont="1" applyBorder="1"/>
    <xf numFmtId="0" fontId="6" fillId="0" borderId="0" xfId="0" applyFont="1" applyAlignment="1">
      <alignment horizontal="center"/>
    </xf>
    <xf numFmtId="0" fontId="5" fillId="3" borderId="10" xfId="0" applyFont="1" applyFill="1" applyBorder="1"/>
    <xf numFmtId="0" fontId="5" fillId="3" borderId="11" xfId="0" applyFont="1" applyFill="1" applyBorder="1"/>
    <xf numFmtId="0" fontId="6" fillId="3" borderId="0" xfId="0" applyFont="1" applyFill="1"/>
    <xf numFmtId="0" fontId="6" fillId="9" borderId="10" xfId="0" applyFont="1" applyFill="1" applyBorder="1"/>
    <xf numFmtId="0" fontId="6" fillId="9" borderId="12" xfId="0" applyFont="1" applyFill="1" applyBorder="1"/>
    <xf numFmtId="0" fontId="6" fillId="9" borderId="11" xfId="0" applyFont="1" applyFill="1" applyBorder="1"/>
    <xf numFmtId="0" fontId="6" fillId="0" borderId="10" xfId="0" applyFont="1" applyBorder="1"/>
    <xf numFmtId="0" fontId="6" fillId="0" borderId="12" xfId="0" applyFont="1" applyBorder="1"/>
    <xf numFmtId="0" fontId="6" fillId="0" borderId="11" xfId="0" applyFont="1" applyBorder="1"/>
    <xf numFmtId="0" fontId="6" fillId="7" borderId="10" xfId="0" applyFont="1" applyFill="1" applyBorder="1"/>
    <xf numFmtId="0" fontId="6" fillId="7" borderId="12" xfId="0" applyFont="1" applyFill="1" applyBorder="1"/>
    <xf numFmtId="0" fontId="6" fillId="7" borderId="11" xfId="0" applyFont="1" applyFill="1" applyBorder="1"/>
    <xf numFmtId="0" fontId="5" fillId="0" borderId="10" xfId="0" applyFont="1" applyBorder="1"/>
    <xf numFmtId="0" fontId="5" fillId="0" borderId="12" xfId="0" applyFont="1" applyBorder="1"/>
    <xf numFmtId="0" fontId="5" fillId="0" borderId="11" xfId="0" applyFont="1" applyBorder="1"/>
    <xf numFmtId="0" fontId="5" fillId="2" borderId="8" xfId="0" applyFont="1" applyFill="1" applyBorder="1"/>
    <xf numFmtId="0" fontId="7" fillId="0" borderId="4" xfId="0" applyFont="1" applyBorder="1"/>
    <xf numFmtId="0" fontId="6" fillId="0" borderId="0" xfId="0" applyFont="1" applyBorder="1" applyAlignment="1">
      <alignment horizontal="center"/>
    </xf>
    <xf numFmtId="0" fontId="6" fillId="8" borderId="0" xfId="0" applyFont="1" applyFill="1" applyBorder="1"/>
    <xf numFmtId="0" fontId="6" fillId="0" borderId="0" xfId="0" applyFont="1" applyFill="1" applyBorder="1"/>
    <xf numFmtId="0" fontId="5" fillId="2" borderId="1" xfId="0" applyFont="1" applyFill="1" applyBorder="1"/>
    <xf numFmtId="0" fontId="5" fillId="9" borderId="0" xfId="0" applyFont="1" applyFill="1" applyBorder="1"/>
    <xf numFmtId="0" fontId="5" fillId="9" borderId="3" xfId="0" applyFont="1" applyFill="1" applyBorder="1"/>
    <xf numFmtId="0" fontId="5" fillId="8" borderId="0" xfId="0" applyFont="1" applyFill="1" applyBorder="1"/>
    <xf numFmtId="0" fontId="8" fillId="8" borderId="0" xfId="0" applyFont="1" applyFill="1" applyBorder="1"/>
    <xf numFmtId="0" fontId="8" fillId="2" borderId="1" xfId="0" applyFont="1" applyFill="1" applyBorder="1"/>
    <xf numFmtId="0" fontId="6" fillId="8" borderId="10" xfId="0" applyFont="1" applyFill="1" applyBorder="1"/>
    <xf numFmtId="0" fontId="6" fillId="8" borderId="12" xfId="0" applyFont="1" applyFill="1" applyBorder="1"/>
    <xf numFmtId="0" fontId="6" fillId="8" borderId="11" xfId="0" applyFont="1" applyFill="1" applyBorder="1"/>
    <xf numFmtId="0" fontId="6" fillId="8" borderId="7" xfId="0" applyFont="1" applyFill="1" applyBorder="1"/>
    <xf numFmtId="0" fontId="6" fillId="8" borderId="8" xfId="0" applyFont="1" applyFill="1" applyBorder="1"/>
    <xf numFmtId="0" fontId="5" fillId="3" borderId="13" xfId="0" applyFont="1" applyFill="1" applyBorder="1"/>
    <xf numFmtId="0" fontId="6" fillId="8" borderId="9" xfId="0" applyFont="1" applyFill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2" xfId="0" applyFill="1" applyBorder="1"/>
    <xf numFmtId="0" fontId="0" fillId="0" borderId="7" xfId="0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10" borderId="2" xfId="0" applyFont="1" applyFill="1" applyBorder="1"/>
    <xf numFmtId="0" fontId="9" fillId="10" borderId="3" xfId="0" applyFont="1" applyFill="1" applyBorder="1"/>
    <xf numFmtId="0" fontId="9" fillId="10" borderId="4" xfId="0" applyFont="1" applyFill="1" applyBorder="1"/>
    <xf numFmtId="0" fontId="4" fillId="10" borderId="7" xfId="0" applyFont="1" applyFill="1" applyBorder="1"/>
    <xf numFmtId="0" fontId="9" fillId="10" borderId="8" xfId="0" applyFont="1" applyFill="1" applyBorder="1"/>
    <xf numFmtId="0" fontId="9" fillId="10" borderId="9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</xdr:row>
      <xdr:rowOff>61913</xdr:rowOff>
    </xdr:from>
    <xdr:to>
      <xdr:col>5</xdr:col>
      <xdr:colOff>9525</xdr:colOff>
      <xdr:row>5</xdr:row>
      <xdr:rowOff>9525</xdr:rowOff>
    </xdr:to>
    <xdr:sp macro="" textlink="">
      <xdr:nvSpPr>
        <xdr:cNvPr id="2" name="Freccia a sinistra 1">
          <a:extLst>
            <a:ext uri="{FF2B5EF4-FFF2-40B4-BE49-F238E27FC236}">
              <a16:creationId xmlns:a16="http://schemas.microsoft.com/office/drawing/2014/main" xmlns="" id="{53DD02A1-782D-4962-B7D5-3DA0D9E23C07}"/>
            </a:ext>
          </a:extLst>
        </xdr:cNvPr>
        <xdr:cNvSpPr/>
      </xdr:nvSpPr>
      <xdr:spPr>
        <a:xfrm>
          <a:off x="2609850" y="785813"/>
          <a:ext cx="638175" cy="12858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11</xdr:col>
      <xdr:colOff>38100</xdr:colOff>
      <xdr:row>4</xdr:row>
      <xdr:rowOff>71438</xdr:rowOff>
    </xdr:from>
    <xdr:to>
      <xdr:col>12</xdr:col>
      <xdr:colOff>142875</xdr:colOff>
      <xdr:row>5</xdr:row>
      <xdr:rowOff>42863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xmlns="" id="{0BF48A99-8801-4248-A162-BC07E07749D8}"/>
            </a:ext>
          </a:extLst>
        </xdr:cNvPr>
        <xdr:cNvSpPr/>
      </xdr:nvSpPr>
      <xdr:spPr>
        <a:xfrm>
          <a:off x="7162800" y="795338"/>
          <a:ext cx="752475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16</xdr:col>
      <xdr:colOff>66675</xdr:colOff>
      <xdr:row>4</xdr:row>
      <xdr:rowOff>95250</xdr:rowOff>
    </xdr:from>
    <xdr:to>
      <xdr:col>16</xdr:col>
      <xdr:colOff>576263</xdr:colOff>
      <xdr:row>5</xdr:row>
      <xdr:rowOff>28575</xdr:rowOff>
    </xdr:to>
    <xdr:sp macro="" textlink="">
      <xdr:nvSpPr>
        <xdr:cNvPr id="4" name="Freccia a destra 3">
          <a:extLst>
            <a:ext uri="{FF2B5EF4-FFF2-40B4-BE49-F238E27FC236}">
              <a16:creationId xmlns:a16="http://schemas.microsoft.com/office/drawing/2014/main" xmlns="" id="{23065B6B-D4A6-4A75-B11A-6511CD7E67F4}"/>
            </a:ext>
          </a:extLst>
        </xdr:cNvPr>
        <xdr:cNvSpPr/>
      </xdr:nvSpPr>
      <xdr:spPr>
        <a:xfrm>
          <a:off x="10429875" y="819150"/>
          <a:ext cx="509588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204788</xdr:colOff>
      <xdr:row>7</xdr:row>
      <xdr:rowOff>14287</xdr:rowOff>
    </xdr:from>
    <xdr:to>
      <xdr:col>13</xdr:col>
      <xdr:colOff>514350</xdr:colOff>
      <xdr:row>9</xdr:row>
      <xdr:rowOff>57149</xdr:rowOff>
    </xdr:to>
    <xdr:sp macro="" textlink="">
      <xdr:nvSpPr>
        <xdr:cNvPr id="5" name="Freccia tridirezionale 4">
          <a:extLst>
            <a:ext uri="{FF2B5EF4-FFF2-40B4-BE49-F238E27FC236}">
              <a16:creationId xmlns:a16="http://schemas.microsoft.com/office/drawing/2014/main" xmlns="" id="{6A0C3F0D-4AC0-4E02-B347-EBD22F2F313F}"/>
            </a:ext>
          </a:extLst>
        </xdr:cNvPr>
        <xdr:cNvSpPr/>
      </xdr:nvSpPr>
      <xdr:spPr>
        <a:xfrm rot="10800000">
          <a:off x="2147888" y="1281112"/>
          <a:ext cx="6786562" cy="404812"/>
        </a:xfrm>
        <a:prstGeom prst="leftRightUpArrow">
          <a:avLst>
            <a:gd name="adj1" fmla="val 30555"/>
            <a:gd name="adj2" fmla="val 27777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128588</xdr:colOff>
      <xdr:row>21</xdr:row>
      <xdr:rowOff>52388</xdr:rowOff>
    </xdr:from>
    <xdr:to>
      <xdr:col>1</xdr:col>
      <xdr:colOff>133350</xdr:colOff>
      <xdr:row>25</xdr:row>
      <xdr:rowOff>0</xdr:rowOff>
    </xdr:to>
    <xdr:cxnSp macro="">
      <xdr:nvCxnSpPr>
        <xdr:cNvPr id="7" name="Connettore 2 6">
          <a:extLst>
            <a:ext uri="{FF2B5EF4-FFF2-40B4-BE49-F238E27FC236}">
              <a16:creationId xmlns:a16="http://schemas.microsoft.com/office/drawing/2014/main" xmlns="" id="{95A566E5-E772-4108-A3C2-53164B8155A2}"/>
            </a:ext>
          </a:extLst>
        </xdr:cNvPr>
        <xdr:cNvCxnSpPr/>
      </xdr:nvCxnSpPr>
      <xdr:spPr>
        <a:xfrm flipH="1">
          <a:off x="776288" y="3852863"/>
          <a:ext cx="4762" cy="67151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114300</xdr:colOff>
      <xdr:row>14</xdr:row>
      <xdr:rowOff>80963</xdr:rowOff>
    </xdr:from>
    <xdr:to>
      <xdr:col>14</xdr:col>
      <xdr:colOff>114300</xdr:colOff>
      <xdr:row>24</xdr:row>
      <xdr:rowOff>57150</xdr:rowOff>
    </xdr:to>
    <xdr:cxnSp macro="">
      <xdr:nvCxnSpPr>
        <xdr:cNvPr id="9" name="Connettore 2 8">
          <a:extLst>
            <a:ext uri="{FF2B5EF4-FFF2-40B4-BE49-F238E27FC236}">
              <a16:creationId xmlns:a16="http://schemas.microsoft.com/office/drawing/2014/main" xmlns="" id="{00CAAA6A-49AF-43AC-A7C8-2E9F0C0ECD0E}"/>
            </a:ext>
          </a:extLst>
        </xdr:cNvPr>
        <xdr:cNvCxnSpPr/>
      </xdr:nvCxnSpPr>
      <xdr:spPr>
        <a:xfrm flipV="1">
          <a:off x="9182100" y="2614613"/>
          <a:ext cx="0" cy="178593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185738</xdr:colOff>
      <xdr:row>16</xdr:row>
      <xdr:rowOff>66675</xdr:rowOff>
    </xdr:from>
    <xdr:to>
      <xdr:col>5</xdr:col>
      <xdr:colOff>409575</xdr:colOff>
      <xdr:row>25</xdr:row>
      <xdr:rowOff>109538</xdr:rowOff>
    </xdr:to>
    <xdr:cxnSp macro="">
      <xdr:nvCxnSpPr>
        <xdr:cNvPr id="11" name="Connettore 2 10">
          <a:extLst>
            <a:ext uri="{FF2B5EF4-FFF2-40B4-BE49-F238E27FC236}">
              <a16:creationId xmlns:a16="http://schemas.microsoft.com/office/drawing/2014/main" xmlns="" id="{DCE02E63-B69B-4050-8C98-78C092668FC8}"/>
            </a:ext>
          </a:extLst>
        </xdr:cNvPr>
        <xdr:cNvCxnSpPr/>
      </xdr:nvCxnSpPr>
      <xdr:spPr>
        <a:xfrm flipV="1">
          <a:off x="2128838" y="2962275"/>
          <a:ext cx="1519237" cy="167163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180976</xdr:colOff>
      <xdr:row>25</xdr:row>
      <xdr:rowOff>157164</xdr:rowOff>
    </xdr:from>
    <xdr:to>
      <xdr:col>12</xdr:col>
      <xdr:colOff>619125</xdr:colOff>
      <xdr:row>27</xdr:row>
      <xdr:rowOff>161926</xdr:rowOff>
    </xdr:to>
    <xdr:sp macro="" textlink="">
      <xdr:nvSpPr>
        <xdr:cNvPr id="13" name="Freccia a incrocio 12">
          <a:extLst>
            <a:ext uri="{FF2B5EF4-FFF2-40B4-BE49-F238E27FC236}">
              <a16:creationId xmlns:a16="http://schemas.microsoft.com/office/drawing/2014/main" xmlns="" id="{F75EF311-67EC-46EA-A278-F1B66559E25D}"/>
            </a:ext>
          </a:extLst>
        </xdr:cNvPr>
        <xdr:cNvSpPr/>
      </xdr:nvSpPr>
      <xdr:spPr>
        <a:xfrm>
          <a:off x="2124076" y="4681539"/>
          <a:ext cx="6267449" cy="366712"/>
        </a:xfrm>
        <a:prstGeom prst="quad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519113</xdr:colOff>
      <xdr:row>28</xdr:row>
      <xdr:rowOff>114300</xdr:rowOff>
    </xdr:from>
    <xdr:to>
      <xdr:col>5</xdr:col>
      <xdr:colOff>533400</xdr:colOff>
      <xdr:row>33</xdr:row>
      <xdr:rowOff>176213</xdr:rowOff>
    </xdr:to>
    <xdr:cxnSp macro="">
      <xdr:nvCxnSpPr>
        <xdr:cNvPr id="15" name="Connettore 2 14">
          <a:extLst>
            <a:ext uri="{FF2B5EF4-FFF2-40B4-BE49-F238E27FC236}">
              <a16:creationId xmlns:a16="http://schemas.microsoft.com/office/drawing/2014/main" xmlns="" id="{E028D1F6-06F2-4536-A0FF-85B4D21D61F4}"/>
            </a:ext>
          </a:extLst>
        </xdr:cNvPr>
        <xdr:cNvCxnSpPr/>
      </xdr:nvCxnSpPr>
      <xdr:spPr>
        <a:xfrm>
          <a:off x="3757613" y="5181600"/>
          <a:ext cx="14287" cy="96678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385763</xdr:colOff>
      <xdr:row>28</xdr:row>
      <xdr:rowOff>71438</xdr:rowOff>
    </xdr:from>
    <xdr:to>
      <xdr:col>5</xdr:col>
      <xdr:colOff>290513</xdr:colOff>
      <xdr:row>36</xdr:row>
      <xdr:rowOff>61913</xdr:rowOff>
    </xdr:to>
    <xdr:cxnSp macro="">
      <xdr:nvCxnSpPr>
        <xdr:cNvPr id="17" name="Connettore 2 16">
          <a:extLst>
            <a:ext uri="{FF2B5EF4-FFF2-40B4-BE49-F238E27FC236}">
              <a16:creationId xmlns:a16="http://schemas.microsoft.com/office/drawing/2014/main" xmlns="" id="{3B1AE69C-DAC1-47C8-BCC3-987006AB6B06}"/>
            </a:ext>
          </a:extLst>
        </xdr:cNvPr>
        <xdr:cNvCxnSpPr/>
      </xdr:nvCxnSpPr>
      <xdr:spPr>
        <a:xfrm>
          <a:off x="1681163" y="5138738"/>
          <a:ext cx="1847850" cy="14382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28</xdr:row>
      <xdr:rowOff>95250</xdr:rowOff>
    </xdr:from>
    <xdr:to>
      <xdr:col>14</xdr:col>
      <xdr:colOff>438150</xdr:colOff>
      <xdr:row>36</xdr:row>
      <xdr:rowOff>80963</xdr:rowOff>
    </xdr:to>
    <xdr:cxnSp macro="">
      <xdr:nvCxnSpPr>
        <xdr:cNvPr id="19" name="Connettore 2 18">
          <a:extLst>
            <a:ext uri="{FF2B5EF4-FFF2-40B4-BE49-F238E27FC236}">
              <a16:creationId xmlns:a16="http://schemas.microsoft.com/office/drawing/2014/main" xmlns="" id="{05C1499E-B764-4D81-A7CD-9A0975EF852D}"/>
            </a:ext>
          </a:extLst>
        </xdr:cNvPr>
        <xdr:cNvCxnSpPr/>
      </xdr:nvCxnSpPr>
      <xdr:spPr>
        <a:xfrm flipH="1">
          <a:off x="8172450" y="5162550"/>
          <a:ext cx="1333500" cy="143351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166688</xdr:colOff>
      <xdr:row>10</xdr:row>
      <xdr:rowOff>38100</xdr:rowOff>
    </xdr:from>
    <xdr:to>
      <xdr:col>12</xdr:col>
      <xdr:colOff>180975</xdr:colOff>
      <xdr:row>36</xdr:row>
      <xdr:rowOff>66675</xdr:rowOff>
    </xdr:to>
    <xdr:cxnSp macro="">
      <xdr:nvCxnSpPr>
        <xdr:cNvPr id="21" name="Connettore 2 20">
          <a:extLst>
            <a:ext uri="{FF2B5EF4-FFF2-40B4-BE49-F238E27FC236}">
              <a16:creationId xmlns:a16="http://schemas.microsoft.com/office/drawing/2014/main" xmlns="" id="{2EBD9288-DDD8-46E9-9168-9696FDB82C17}"/>
            </a:ext>
          </a:extLst>
        </xdr:cNvPr>
        <xdr:cNvCxnSpPr/>
      </xdr:nvCxnSpPr>
      <xdr:spPr>
        <a:xfrm flipH="1">
          <a:off x="7939088" y="1847850"/>
          <a:ext cx="14287" cy="47339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571499</xdr:colOff>
      <xdr:row>12</xdr:row>
      <xdr:rowOff>38100</xdr:rowOff>
    </xdr:from>
    <xdr:to>
      <xdr:col>19</xdr:col>
      <xdr:colOff>323850</xdr:colOff>
      <xdr:row>19</xdr:row>
      <xdr:rowOff>38100</xdr:rowOff>
    </xdr:to>
    <xdr:sp macro="" textlink="">
      <xdr:nvSpPr>
        <xdr:cNvPr id="6" name="Freccia angolare bidirezionale 5"/>
        <xdr:cNvSpPr/>
      </xdr:nvSpPr>
      <xdr:spPr>
        <a:xfrm>
          <a:off x="7886699" y="2247900"/>
          <a:ext cx="4019551" cy="1266825"/>
        </a:xfrm>
        <a:prstGeom prst="leftUpArrow">
          <a:avLst>
            <a:gd name="adj1" fmla="val 0"/>
            <a:gd name="adj2" fmla="val 25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14</xdr:col>
      <xdr:colOff>386640</xdr:colOff>
      <xdr:row>4</xdr:row>
      <xdr:rowOff>112109</xdr:rowOff>
    </xdr:from>
    <xdr:to>
      <xdr:col>14</xdr:col>
      <xdr:colOff>524942</xdr:colOff>
      <xdr:row>7</xdr:row>
      <xdr:rowOff>30215</xdr:rowOff>
    </xdr:to>
    <xdr:sp macro="" textlink="">
      <xdr:nvSpPr>
        <xdr:cNvPr id="8" name="Freccia bidirezionale verticale 7"/>
        <xdr:cNvSpPr/>
      </xdr:nvSpPr>
      <xdr:spPr>
        <a:xfrm rot="20071933">
          <a:off x="8921040" y="855059"/>
          <a:ext cx="138302" cy="461031"/>
        </a:xfrm>
        <a:prstGeom prst="upDownArrow">
          <a:avLst>
            <a:gd name="adj1" fmla="val 50000"/>
            <a:gd name="adj2" fmla="val 5138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7" workbookViewId="0">
      <selection activeCell="R40" sqref="R40"/>
    </sheetView>
  </sheetViews>
  <sheetFormatPr defaultRowHeight="15" x14ac:dyDescent="0.25"/>
  <cols>
    <col min="5" max="5" width="13.140625" customWidth="1"/>
  </cols>
  <sheetData>
    <row r="1" spans="1:15" ht="14.45" x14ac:dyDescent="0.3">
      <c r="A1" s="2" t="s">
        <v>0</v>
      </c>
    </row>
    <row r="4" spans="1:15" ht="14.45" x14ac:dyDescent="0.3">
      <c r="A4" s="2" t="s">
        <v>7</v>
      </c>
      <c r="B4" s="2"/>
      <c r="C4" s="2"/>
      <c r="D4" s="2"/>
      <c r="E4" s="2"/>
    </row>
    <row r="5" spans="1:15" ht="14.45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</row>
    <row r="6" spans="1:15" ht="14.45" x14ac:dyDescent="0.3">
      <c r="A6" s="6"/>
      <c r="B6" s="7"/>
      <c r="C6" s="7"/>
      <c r="D6" s="7"/>
      <c r="E6" s="7" t="s">
        <v>13</v>
      </c>
      <c r="F6" s="7"/>
      <c r="G6" s="7" t="s">
        <v>14</v>
      </c>
      <c r="H6" s="7"/>
      <c r="I6" s="7"/>
      <c r="J6" s="7"/>
      <c r="K6" s="7"/>
      <c r="L6" s="7"/>
      <c r="M6" s="7"/>
      <c r="N6" s="7"/>
      <c r="O6" s="8"/>
    </row>
    <row r="7" spans="1:15" ht="14.45" x14ac:dyDescent="0.3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</row>
    <row r="8" spans="1:15" ht="14.45" x14ac:dyDescent="0.3">
      <c r="A8" s="6" t="s">
        <v>1</v>
      </c>
      <c r="B8" s="7"/>
      <c r="C8" s="7"/>
      <c r="D8" s="7"/>
      <c r="E8" s="9">
        <v>4192.43</v>
      </c>
      <c r="F8" s="7" t="s">
        <v>2</v>
      </c>
      <c r="G8" s="9">
        <v>3159.33</v>
      </c>
      <c r="H8" s="7"/>
      <c r="I8" s="7"/>
      <c r="J8" s="7" t="s">
        <v>4</v>
      </c>
      <c r="K8" s="7"/>
      <c r="L8" s="7"/>
      <c r="M8" s="7"/>
      <c r="N8" s="7"/>
      <c r="O8" s="8"/>
    </row>
    <row r="9" spans="1:15" ht="14.45" x14ac:dyDescent="0.3">
      <c r="A9" s="6" t="s">
        <v>3</v>
      </c>
      <c r="B9" s="7"/>
      <c r="C9" s="7"/>
      <c r="D9" s="7"/>
      <c r="E9" s="9">
        <v>8376.39</v>
      </c>
      <c r="F9" s="7" t="s">
        <v>2</v>
      </c>
      <c r="G9" s="9">
        <v>6312.28</v>
      </c>
      <c r="H9" s="7"/>
      <c r="I9" s="7"/>
      <c r="J9" s="7" t="s">
        <v>4</v>
      </c>
      <c r="K9" s="7"/>
      <c r="L9" s="7"/>
      <c r="M9" s="7"/>
      <c r="N9" s="7"/>
      <c r="O9" s="8"/>
    </row>
    <row r="10" spans="1:15" ht="14.45" x14ac:dyDescent="0.3">
      <c r="A10" s="6" t="s">
        <v>5</v>
      </c>
      <c r="B10" s="7"/>
      <c r="C10" s="7"/>
      <c r="D10" s="7"/>
      <c r="E10" s="7"/>
      <c r="F10" s="7" t="s">
        <v>2</v>
      </c>
      <c r="G10" s="9">
        <v>1623.46</v>
      </c>
      <c r="H10" s="7"/>
      <c r="I10" s="7"/>
      <c r="J10" s="7" t="s">
        <v>6</v>
      </c>
      <c r="K10" s="7"/>
      <c r="L10" s="7"/>
      <c r="M10" s="7"/>
      <c r="N10" s="7"/>
      <c r="O10" s="8"/>
    </row>
    <row r="11" spans="1:15" ht="14.45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8"/>
    </row>
    <row r="12" spans="1:15" ht="14.45" x14ac:dyDescent="0.3">
      <c r="A12" s="13" t="s">
        <v>8</v>
      </c>
      <c r="B12" s="14"/>
      <c r="C12" s="14"/>
      <c r="D12" s="14"/>
      <c r="E12" s="9"/>
      <c r="F12" s="7" t="s">
        <v>2</v>
      </c>
      <c r="G12" s="15">
        <f>SUM(G8:G10)</f>
        <v>11095.07</v>
      </c>
      <c r="H12" s="7"/>
      <c r="I12" s="7"/>
      <c r="J12" s="7"/>
      <c r="K12" s="7"/>
      <c r="L12" s="7"/>
      <c r="M12" s="7"/>
      <c r="N12" s="7"/>
      <c r="O12" s="8"/>
    </row>
    <row r="13" spans="1:15" ht="14.45" x14ac:dyDescent="0.3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</row>
    <row r="15" spans="1:15" ht="14.45" x14ac:dyDescent="0.3">
      <c r="A15" s="16" t="s">
        <v>9</v>
      </c>
      <c r="B15" s="17"/>
      <c r="C15" s="17"/>
      <c r="D15" s="17"/>
      <c r="E15" s="4"/>
      <c r="F15" s="4"/>
      <c r="G15" s="4"/>
      <c r="H15" s="4"/>
      <c r="I15" s="4"/>
      <c r="J15" s="4"/>
      <c r="K15" s="4"/>
      <c r="L15" s="4"/>
      <c r="M15" s="4"/>
      <c r="N15" s="4"/>
      <c r="O15" s="5"/>
    </row>
    <row r="16" spans="1:15" ht="14.45" x14ac:dyDescent="0.3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</row>
    <row r="17" spans="1:15" ht="14.45" x14ac:dyDescent="0.3">
      <c r="A17" s="6" t="s">
        <v>10</v>
      </c>
      <c r="B17" s="7"/>
      <c r="C17" s="7"/>
      <c r="D17" s="7"/>
      <c r="E17" s="7">
        <v>22934.58</v>
      </c>
      <c r="F17" s="7"/>
      <c r="G17" s="7"/>
      <c r="H17" s="7"/>
      <c r="I17" s="7"/>
      <c r="J17" s="7"/>
      <c r="K17" s="7"/>
      <c r="L17" s="7"/>
      <c r="M17" s="7"/>
      <c r="N17" s="7"/>
      <c r="O17" s="8"/>
    </row>
    <row r="18" spans="1:15" ht="14.45" x14ac:dyDescent="0.3">
      <c r="A18" s="6" t="s">
        <v>11</v>
      </c>
      <c r="B18" s="7"/>
      <c r="C18" s="7"/>
      <c r="D18" s="7"/>
      <c r="E18" s="7">
        <v>11095.07</v>
      </c>
      <c r="F18" s="7"/>
      <c r="G18" s="7"/>
      <c r="H18" s="7"/>
      <c r="I18" s="7"/>
      <c r="J18" s="7"/>
      <c r="K18" s="7"/>
      <c r="L18" s="7"/>
      <c r="M18" s="7"/>
      <c r="N18" s="7"/>
      <c r="O18" s="8"/>
    </row>
    <row r="19" spans="1:15" ht="14.45" x14ac:dyDescent="0.3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</row>
    <row r="20" spans="1:15" x14ac:dyDescent="0.25">
      <c r="A20" s="6" t="s">
        <v>12</v>
      </c>
      <c r="B20" s="7"/>
      <c r="C20" s="7"/>
      <c r="D20" s="7"/>
      <c r="E20" s="7">
        <f>E18-E17</f>
        <v>-11839.510000000002</v>
      </c>
      <c r="F20" s="7"/>
      <c r="G20" s="7"/>
      <c r="H20" s="7"/>
      <c r="I20" s="7"/>
      <c r="J20" s="7" t="s">
        <v>20</v>
      </c>
      <c r="K20" s="7"/>
      <c r="L20" s="7"/>
      <c r="M20" s="7"/>
      <c r="N20" s="7"/>
      <c r="O20" s="8"/>
    </row>
    <row r="21" spans="1:15" ht="14.45" x14ac:dyDescent="0.3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8"/>
    </row>
    <row r="22" spans="1:15" ht="14.45" x14ac:dyDescent="0.3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</row>
    <row r="24" spans="1:15" ht="14.45" x14ac:dyDescent="0.3">
      <c r="A24" s="1"/>
      <c r="E24" s="18" t="s">
        <v>18</v>
      </c>
      <c r="F24" s="19"/>
    </row>
    <row r="26" spans="1:15" ht="14.45" x14ac:dyDescent="0.3">
      <c r="A26" s="16" t="s">
        <v>15</v>
      </c>
      <c r="B26" s="17"/>
      <c r="C26" s="17"/>
      <c r="D26" s="4"/>
      <c r="E26" s="24" t="s">
        <v>58</v>
      </c>
      <c r="F26" s="25"/>
      <c r="G26" s="25"/>
      <c r="H26" s="26"/>
      <c r="I26" s="4"/>
      <c r="J26" s="21" t="s">
        <v>130</v>
      </c>
      <c r="K26" s="22"/>
      <c r="L26" s="22"/>
      <c r="M26" s="22"/>
      <c r="N26" s="22"/>
      <c r="O26" s="23"/>
    </row>
    <row r="27" spans="1:15" ht="14.45" x14ac:dyDescent="0.3">
      <c r="A27" s="6"/>
      <c r="B27" s="7"/>
      <c r="C27" s="7"/>
      <c r="D27" s="7"/>
      <c r="E27" s="30" t="s">
        <v>16</v>
      </c>
      <c r="F27" s="31"/>
      <c r="G27" s="31"/>
      <c r="H27" s="32"/>
      <c r="I27" s="7"/>
      <c r="J27" s="10" t="s">
        <v>17</v>
      </c>
      <c r="K27" s="11"/>
      <c r="L27" s="11"/>
      <c r="M27" s="11"/>
      <c r="N27" s="11"/>
      <c r="O27" s="12"/>
    </row>
    <row r="28" spans="1:15" ht="14.45" x14ac:dyDescent="0.3">
      <c r="A28" s="10"/>
      <c r="B28" s="11"/>
      <c r="C28" s="11"/>
      <c r="D28" s="11"/>
      <c r="E28" s="27" t="s">
        <v>59</v>
      </c>
      <c r="F28" s="28"/>
      <c r="G28" s="28"/>
      <c r="H28" s="29"/>
      <c r="I28" s="11"/>
      <c r="J28" s="35" t="s">
        <v>60</v>
      </c>
      <c r="K28" s="36"/>
      <c r="L28" s="37"/>
      <c r="M28" s="20">
        <f>60*14.5</f>
        <v>870</v>
      </c>
      <c r="N28" s="11" t="s">
        <v>2</v>
      </c>
      <c r="O28" s="12"/>
    </row>
    <row r="29" spans="1:15" x14ac:dyDescent="0.25">
      <c r="A29" s="16" t="s">
        <v>125</v>
      </c>
      <c r="B29" s="17"/>
      <c r="C29" s="17"/>
      <c r="D29" s="17"/>
      <c r="E29" s="38"/>
      <c r="F29" s="118" t="s">
        <v>131</v>
      </c>
      <c r="G29" s="119"/>
      <c r="H29" s="120"/>
      <c r="J29" s="113" t="s">
        <v>127</v>
      </c>
      <c r="K29" s="4"/>
      <c r="L29" s="4"/>
      <c r="M29" s="4"/>
      <c r="N29" s="4"/>
      <c r="O29" s="5"/>
    </row>
    <row r="30" spans="1:15" x14ac:dyDescent="0.25">
      <c r="A30" s="115" t="s">
        <v>126</v>
      </c>
      <c r="B30" s="116"/>
      <c r="C30" s="116"/>
      <c r="D30" s="116"/>
      <c r="E30" s="117"/>
      <c r="F30" s="121" t="s">
        <v>129</v>
      </c>
      <c r="G30" s="122"/>
      <c r="H30" s="123"/>
      <c r="J30" s="114" t="s">
        <v>128</v>
      </c>
      <c r="K30" s="11"/>
      <c r="L30" s="11"/>
      <c r="M30" s="11"/>
      <c r="N30" s="11"/>
      <c r="O30" s="12"/>
    </row>
    <row r="32" spans="1:15" ht="14.45" x14ac:dyDescent="0.3">
      <c r="A32" s="16" t="s">
        <v>19</v>
      </c>
      <c r="B32" s="17"/>
      <c r="C32" s="17"/>
      <c r="D32" s="17"/>
      <c r="E32" s="17"/>
      <c r="F32" s="17"/>
      <c r="G32" s="17" t="s">
        <v>33</v>
      </c>
      <c r="H32" s="17"/>
      <c r="I32" s="17"/>
      <c r="J32" s="17" t="s">
        <v>26</v>
      </c>
      <c r="K32" s="17"/>
      <c r="L32" s="17"/>
      <c r="M32" s="17"/>
      <c r="N32" s="17"/>
      <c r="O32" s="38"/>
    </row>
    <row r="33" spans="1:15" ht="14.45" x14ac:dyDescent="0.3">
      <c r="A33" s="6"/>
      <c r="B33" s="7"/>
      <c r="C33" s="7"/>
      <c r="D33" s="7"/>
      <c r="E33" s="7"/>
      <c r="F33" s="7"/>
      <c r="G33" s="7"/>
      <c r="H33" s="7"/>
      <c r="I33" s="7"/>
      <c r="J33" s="33" t="s">
        <v>35</v>
      </c>
      <c r="K33" s="7"/>
      <c r="L33" s="7"/>
      <c r="M33" s="7"/>
      <c r="N33" s="7"/>
      <c r="O33" s="8"/>
    </row>
    <row r="34" spans="1:15" ht="14.45" x14ac:dyDescent="0.3">
      <c r="A34" s="6" t="s">
        <v>31</v>
      </c>
      <c r="B34" s="7"/>
      <c r="C34" s="7"/>
      <c r="D34" s="7"/>
      <c r="E34" s="7" t="s">
        <v>25</v>
      </c>
      <c r="F34" s="7"/>
      <c r="G34" s="7" t="s">
        <v>37</v>
      </c>
      <c r="H34" s="7"/>
      <c r="I34" s="7"/>
      <c r="J34" s="34">
        <f>40*17.5</f>
        <v>700</v>
      </c>
      <c r="K34" s="7"/>
      <c r="L34" s="7"/>
      <c r="M34" s="7"/>
      <c r="N34" s="7"/>
      <c r="O34" s="8"/>
    </row>
    <row r="35" spans="1:15" ht="14.45" x14ac:dyDescent="0.3">
      <c r="A35" s="6" t="s">
        <v>32</v>
      </c>
      <c r="B35" s="7"/>
      <c r="C35" s="7"/>
      <c r="D35" s="7"/>
      <c r="E35" s="7"/>
      <c r="F35" s="7"/>
      <c r="G35" s="7" t="s">
        <v>37</v>
      </c>
      <c r="H35" s="7"/>
      <c r="I35" s="7"/>
      <c r="J35" s="34">
        <f t="shared" ref="J35:J47" si="0">40*17.5</f>
        <v>700</v>
      </c>
      <c r="K35" s="7"/>
      <c r="L35" s="7"/>
      <c r="M35" s="7"/>
      <c r="N35" s="7"/>
      <c r="O35" s="8"/>
    </row>
    <row r="36" spans="1:15" ht="14.45" x14ac:dyDescent="0.3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8"/>
    </row>
    <row r="37" spans="1:15" ht="14.45" x14ac:dyDescent="0.3">
      <c r="A37" s="6" t="s">
        <v>22</v>
      </c>
      <c r="B37" s="7"/>
      <c r="C37" s="7"/>
      <c r="D37" s="7"/>
      <c r="E37" s="7" t="s">
        <v>25</v>
      </c>
      <c r="F37" s="7"/>
      <c r="G37" s="7" t="s">
        <v>37</v>
      </c>
      <c r="H37" s="7"/>
      <c r="I37" s="7"/>
      <c r="J37" s="34">
        <f t="shared" si="0"/>
        <v>700</v>
      </c>
      <c r="K37" s="7"/>
      <c r="L37" s="7"/>
      <c r="M37" s="7"/>
      <c r="N37" s="7"/>
      <c r="O37" s="8"/>
    </row>
    <row r="38" spans="1:15" ht="14.45" x14ac:dyDescent="0.3">
      <c r="A38" s="6" t="s">
        <v>21</v>
      </c>
      <c r="B38" s="7"/>
      <c r="C38" s="7"/>
      <c r="D38" s="7"/>
      <c r="E38" s="7"/>
      <c r="F38" s="7"/>
      <c r="G38" s="7" t="s">
        <v>37</v>
      </c>
      <c r="H38" s="7"/>
      <c r="I38" s="7"/>
      <c r="J38" s="34">
        <f t="shared" si="0"/>
        <v>700</v>
      </c>
      <c r="K38" s="7"/>
      <c r="L38" s="7"/>
      <c r="M38" s="7"/>
      <c r="N38" s="7"/>
      <c r="O38" s="8"/>
    </row>
    <row r="39" spans="1:15" ht="14.45" x14ac:dyDescent="0.3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8"/>
    </row>
    <row r="40" spans="1:15" ht="14.45" x14ac:dyDescent="0.3">
      <c r="A40" s="6" t="s">
        <v>23</v>
      </c>
      <c r="B40" s="7"/>
      <c r="C40" s="7"/>
      <c r="D40" s="7"/>
      <c r="E40" s="7" t="s">
        <v>25</v>
      </c>
      <c r="F40" s="7"/>
      <c r="G40" s="7" t="s">
        <v>37</v>
      </c>
      <c r="H40" s="7"/>
      <c r="I40" s="7"/>
      <c r="J40" s="34">
        <f t="shared" si="0"/>
        <v>700</v>
      </c>
      <c r="K40" s="7"/>
      <c r="L40" s="7"/>
      <c r="M40" s="7"/>
      <c r="N40" s="7"/>
      <c r="O40" s="8"/>
    </row>
    <row r="41" spans="1:15" ht="14.45" x14ac:dyDescent="0.3">
      <c r="A41" s="6" t="s">
        <v>24</v>
      </c>
      <c r="B41" s="7"/>
      <c r="C41" s="7"/>
      <c r="D41" s="7"/>
      <c r="E41" s="7"/>
      <c r="F41" s="7"/>
      <c r="G41" s="7" t="s">
        <v>37</v>
      </c>
      <c r="H41" s="7"/>
      <c r="I41" s="7"/>
      <c r="J41" s="34">
        <f t="shared" si="0"/>
        <v>700</v>
      </c>
      <c r="K41" s="7"/>
      <c r="L41" s="7"/>
      <c r="M41" s="7"/>
      <c r="N41" s="7"/>
      <c r="O41" s="8"/>
    </row>
    <row r="42" spans="1:15" ht="14.45" x14ac:dyDescent="0.3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</row>
    <row r="43" spans="1:15" ht="14.45" x14ac:dyDescent="0.3">
      <c r="A43" s="6" t="s">
        <v>27</v>
      </c>
      <c r="B43" s="7"/>
      <c r="C43" s="7"/>
      <c r="D43" s="7"/>
      <c r="E43" s="7" t="s">
        <v>29</v>
      </c>
      <c r="F43" s="7"/>
      <c r="G43" s="7" t="s">
        <v>37</v>
      </c>
      <c r="H43" s="7"/>
      <c r="I43" s="7"/>
      <c r="J43" s="34">
        <f t="shared" si="0"/>
        <v>700</v>
      </c>
      <c r="K43" s="7"/>
      <c r="L43" s="7"/>
      <c r="M43" s="7"/>
      <c r="N43" s="7"/>
      <c r="O43" s="8"/>
    </row>
    <row r="44" spans="1:15" ht="14.45" x14ac:dyDescent="0.3">
      <c r="A44" s="6" t="s">
        <v>28</v>
      </c>
      <c r="B44" s="7"/>
      <c r="C44" s="7"/>
      <c r="D44" s="7"/>
      <c r="E44" s="7"/>
      <c r="F44" s="7"/>
      <c r="G44" s="7"/>
      <c r="H44" s="7"/>
      <c r="I44" s="7"/>
      <c r="J44" s="51"/>
      <c r="K44" s="7"/>
      <c r="L44" s="7"/>
      <c r="M44" s="7"/>
      <c r="N44" s="7"/>
      <c r="O44" s="8"/>
    </row>
    <row r="45" spans="1:15" ht="14.45" x14ac:dyDescent="0.3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8"/>
    </row>
    <row r="46" spans="1:15" ht="14.45" x14ac:dyDescent="0.3">
      <c r="A46" s="6" t="s">
        <v>30</v>
      </c>
      <c r="B46" s="7"/>
      <c r="C46" s="7"/>
      <c r="D46" s="7"/>
      <c r="E46" s="7" t="s">
        <v>25</v>
      </c>
      <c r="F46" s="7"/>
      <c r="G46" s="7" t="s">
        <v>34</v>
      </c>
      <c r="H46" s="7"/>
      <c r="I46" s="7"/>
      <c r="J46" s="7"/>
      <c r="K46" s="7"/>
      <c r="L46" s="7"/>
      <c r="M46" s="7"/>
      <c r="N46" s="7"/>
      <c r="O46" s="8"/>
    </row>
    <row r="47" spans="1:15" ht="14.45" x14ac:dyDescent="0.3">
      <c r="A47" s="6" t="s">
        <v>66</v>
      </c>
      <c r="B47" s="7"/>
      <c r="C47" s="7"/>
      <c r="D47" s="7"/>
      <c r="E47" s="7"/>
      <c r="F47" s="7"/>
      <c r="G47" s="7" t="s">
        <v>37</v>
      </c>
      <c r="H47" s="7"/>
      <c r="I47" s="7"/>
      <c r="J47" s="34">
        <f t="shared" si="0"/>
        <v>700</v>
      </c>
      <c r="K47" s="7"/>
      <c r="L47" s="7"/>
      <c r="M47" s="7"/>
      <c r="N47" s="7"/>
      <c r="O47" s="8"/>
    </row>
    <row r="48" spans="1:15" ht="14.45" x14ac:dyDescent="0.3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8"/>
    </row>
    <row r="49" spans="1:15" ht="14.45" x14ac:dyDescent="0.3">
      <c r="A49" s="10"/>
      <c r="B49" s="11"/>
      <c r="C49" s="11"/>
      <c r="D49" s="11"/>
      <c r="E49" s="11"/>
      <c r="F49" s="11"/>
      <c r="G49" s="11"/>
      <c r="H49" s="11" t="s">
        <v>36</v>
      </c>
      <c r="I49" s="11"/>
      <c r="J49" s="39">
        <f>SUM(J34:J47)</f>
        <v>5600</v>
      </c>
      <c r="K49" s="11"/>
      <c r="L49" s="11" t="s">
        <v>2</v>
      </c>
      <c r="M49" s="11"/>
      <c r="N49" s="11"/>
      <c r="O49" s="12"/>
    </row>
    <row r="50" spans="1:15" ht="14.45" x14ac:dyDescent="0.3">
      <c r="A50" s="7"/>
      <c r="B50" s="7"/>
      <c r="C50" s="7"/>
      <c r="D50" s="7"/>
      <c r="E50" s="7"/>
      <c r="F50" s="7"/>
      <c r="G50" s="7"/>
      <c r="H50" s="7"/>
      <c r="I50" s="7"/>
      <c r="J50" s="54"/>
      <c r="K50" s="7"/>
      <c r="L50" s="7"/>
      <c r="M50" s="7"/>
      <c r="N50" s="7"/>
      <c r="O50" s="7"/>
    </row>
    <row r="51" spans="1:15" ht="14.45" x14ac:dyDescent="0.3">
      <c r="A51" s="16" t="s">
        <v>121</v>
      </c>
      <c r="B51" s="17"/>
      <c r="C51" s="17"/>
      <c r="D51" s="17"/>
      <c r="E51" s="17"/>
      <c r="F51" s="17"/>
      <c r="G51" s="17"/>
      <c r="H51" s="17"/>
      <c r="I51" s="17"/>
      <c r="J51" s="57"/>
      <c r="K51" s="4"/>
      <c r="L51" s="4"/>
      <c r="M51" s="4"/>
      <c r="N51" s="4"/>
      <c r="O51" s="5"/>
    </row>
    <row r="52" spans="1:15" ht="14.45" x14ac:dyDescent="0.3">
      <c r="A52" s="6" t="s">
        <v>25</v>
      </c>
      <c r="B52" s="7"/>
      <c r="C52" s="7"/>
      <c r="D52" s="21"/>
      <c r="E52" s="23"/>
      <c r="F52" s="7"/>
      <c r="G52" s="7" t="s">
        <v>122</v>
      </c>
      <c r="H52" s="7"/>
      <c r="I52" s="7"/>
      <c r="J52" s="55">
        <f>6*17.5</f>
        <v>105</v>
      </c>
      <c r="K52" s="7"/>
      <c r="L52" s="7"/>
      <c r="M52" s="7"/>
      <c r="N52" s="7"/>
      <c r="O52" s="8"/>
    </row>
    <row r="53" spans="1:15" ht="14.45" x14ac:dyDescent="0.3">
      <c r="A53" s="6"/>
      <c r="B53" s="7"/>
      <c r="C53" s="7"/>
      <c r="D53" s="21"/>
      <c r="E53" s="23"/>
      <c r="F53" s="7"/>
      <c r="G53" s="7" t="s">
        <v>122</v>
      </c>
      <c r="H53" s="7"/>
      <c r="I53" s="7"/>
      <c r="J53" s="58">
        <f>6*17.5</f>
        <v>105</v>
      </c>
      <c r="K53" s="7"/>
      <c r="L53" s="7"/>
      <c r="M53" s="7"/>
      <c r="N53" s="7"/>
      <c r="O53" s="8"/>
    </row>
    <row r="54" spans="1:15" ht="14.45" x14ac:dyDescent="0.3">
      <c r="A54" s="10"/>
      <c r="B54" s="11"/>
      <c r="C54" s="11"/>
      <c r="D54" s="11"/>
      <c r="E54" s="11"/>
      <c r="F54" s="11"/>
      <c r="G54" s="11"/>
      <c r="H54" s="11" t="s">
        <v>36</v>
      </c>
      <c r="I54" s="11"/>
      <c r="J54" s="56">
        <f>105*2</f>
        <v>210</v>
      </c>
      <c r="K54" s="11"/>
      <c r="L54" s="11"/>
      <c r="M54" s="11"/>
      <c r="N54" s="11"/>
      <c r="O54" s="12"/>
    </row>
    <row r="56" spans="1:15" ht="14.45" x14ac:dyDescent="0.3">
      <c r="A56" s="16" t="s">
        <v>51</v>
      </c>
      <c r="B56" s="17"/>
      <c r="C56" s="17"/>
      <c r="D56" s="17"/>
      <c r="E56" s="17"/>
      <c r="F56" s="17"/>
      <c r="G56" s="17"/>
      <c r="H56" s="17"/>
      <c r="I56" s="17"/>
      <c r="J56" s="4"/>
      <c r="K56" s="4"/>
      <c r="L56" s="4"/>
      <c r="M56" s="4"/>
      <c r="N56" s="4"/>
      <c r="O56" s="5"/>
    </row>
    <row r="57" spans="1:15" ht="14.45" x14ac:dyDescent="0.3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8"/>
    </row>
    <row r="58" spans="1:15" ht="14.45" x14ac:dyDescent="0.3">
      <c r="A58" s="6" t="s">
        <v>44</v>
      </c>
      <c r="B58" s="7"/>
      <c r="C58" s="7"/>
      <c r="D58" s="7"/>
      <c r="E58" s="7" t="s">
        <v>45</v>
      </c>
      <c r="F58" s="7"/>
      <c r="G58" s="7" t="s">
        <v>48</v>
      </c>
      <c r="H58" s="7" t="s">
        <v>50</v>
      </c>
      <c r="I58" s="7"/>
      <c r="J58" s="7">
        <f>4*17.5*18</f>
        <v>1260</v>
      </c>
      <c r="K58" s="7"/>
      <c r="L58" s="7"/>
      <c r="M58" s="7"/>
      <c r="N58" s="7"/>
      <c r="O58" s="8"/>
    </row>
    <row r="59" spans="1:15" ht="14.45" x14ac:dyDescent="0.3">
      <c r="A59" s="6" t="s">
        <v>46</v>
      </c>
      <c r="B59" s="7"/>
      <c r="C59" s="7"/>
      <c r="D59" s="7"/>
      <c r="E59" s="7" t="s">
        <v>47</v>
      </c>
      <c r="F59" s="7"/>
      <c r="G59" s="7" t="s">
        <v>49</v>
      </c>
      <c r="H59" s="7" t="s">
        <v>50</v>
      </c>
      <c r="I59" s="7"/>
      <c r="J59" s="7">
        <f>5*9*17.5</f>
        <v>787.5</v>
      </c>
      <c r="K59" s="7"/>
      <c r="L59" s="7"/>
      <c r="M59" s="7"/>
      <c r="N59" s="7"/>
      <c r="O59" s="8"/>
    </row>
    <row r="60" spans="1:15" ht="14.45" x14ac:dyDescent="0.3">
      <c r="A60" s="10"/>
      <c r="B60" s="11"/>
      <c r="C60" s="11"/>
      <c r="D60" s="11"/>
      <c r="E60" s="11"/>
      <c r="F60" s="11"/>
      <c r="G60" s="11"/>
      <c r="H60" s="11" t="s">
        <v>50</v>
      </c>
      <c r="I60" s="11"/>
      <c r="J60" s="39">
        <f>SUM(J58:J59)</f>
        <v>2047.5</v>
      </c>
      <c r="K60" s="11"/>
      <c r="L60" s="11"/>
      <c r="M60" s="11"/>
      <c r="N60" s="11"/>
      <c r="O60" s="12"/>
    </row>
    <row r="62" spans="1:15" ht="14.45" x14ac:dyDescent="0.3">
      <c r="A62" s="43" t="s">
        <v>52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39">
        <f>SUM(M28,J49,J60,J54)</f>
        <v>8727.5</v>
      </c>
      <c r="N62" s="44"/>
      <c r="O62" s="45"/>
    </row>
    <row r="63" spans="1:15" ht="14.45" x14ac:dyDescent="0.3">
      <c r="A63" s="40" t="s">
        <v>53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8">
        <f>E18-M62</f>
        <v>2367.5699999999997</v>
      </c>
      <c r="N63" s="41"/>
      <c r="O63" s="42"/>
    </row>
    <row r="66" spans="1:15" ht="14.45" x14ac:dyDescent="0.3">
      <c r="A66" s="16" t="s">
        <v>54</v>
      </c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5"/>
    </row>
    <row r="67" spans="1:15" ht="14.45" x14ac:dyDescent="0.3">
      <c r="A67" s="52" t="s">
        <v>56</v>
      </c>
      <c r="B67" s="53"/>
      <c r="C67" s="53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8"/>
    </row>
    <row r="68" spans="1:15" ht="14.45" x14ac:dyDescent="0.3">
      <c r="A68" s="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8"/>
    </row>
    <row r="69" spans="1:15" ht="14.45" x14ac:dyDescent="0.3">
      <c r="A69" s="46" t="s">
        <v>55</v>
      </c>
      <c r="B69" s="47"/>
      <c r="C69" s="47"/>
      <c r="D69" s="47"/>
      <c r="E69" s="47"/>
      <c r="F69" s="47"/>
      <c r="G69" s="47"/>
      <c r="H69" s="47"/>
      <c r="I69" s="47"/>
      <c r="J69" s="47"/>
      <c r="K69" s="7"/>
      <c r="L69" s="7"/>
      <c r="M69" s="7"/>
      <c r="N69" s="7"/>
      <c r="O69" s="8"/>
    </row>
    <row r="70" spans="1:15" ht="14.45" x14ac:dyDescent="0.3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8"/>
    </row>
    <row r="71" spans="1:15" ht="14.45" x14ac:dyDescent="0.3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8"/>
    </row>
    <row r="72" spans="1:15" ht="14.45" x14ac:dyDescent="0.3">
      <c r="A72" s="6" t="s">
        <v>38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8"/>
    </row>
    <row r="73" spans="1:15" ht="14.45" x14ac:dyDescent="0.3">
      <c r="A73" s="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8"/>
    </row>
    <row r="74" spans="1:15" ht="14.45" x14ac:dyDescent="0.3">
      <c r="A74" s="3" t="s">
        <v>39</v>
      </c>
      <c r="B74" s="4"/>
      <c r="C74" s="4"/>
      <c r="D74" s="4"/>
      <c r="E74" s="4" t="s">
        <v>29</v>
      </c>
      <c r="F74" s="4"/>
      <c r="G74" s="4"/>
      <c r="H74" s="4"/>
      <c r="I74" s="4"/>
      <c r="J74" s="4"/>
      <c r="K74" s="5"/>
      <c r="L74" s="7"/>
      <c r="M74" s="7"/>
      <c r="N74" s="7"/>
      <c r="O74" s="8"/>
    </row>
    <row r="75" spans="1:15" ht="14.45" x14ac:dyDescent="0.3">
      <c r="A75" s="6" t="s">
        <v>41</v>
      </c>
      <c r="B75" s="7"/>
      <c r="C75" s="7"/>
      <c r="D75" s="7"/>
      <c r="E75" s="7"/>
      <c r="F75" s="7"/>
      <c r="G75" s="7">
        <f>16*2*17.5</f>
        <v>560</v>
      </c>
      <c r="H75" s="7"/>
      <c r="I75" s="7"/>
      <c r="J75" s="7"/>
      <c r="K75" s="8"/>
      <c r="L75" s="7"/>
      <c r="M75" s="7"/>
      <c r="N75" s="7"/>
      <c r="O75" s="8"/>
    </row>
    <row r="76" spans="1:15" ht="14.45" x14ac:dyDescent="0.3">
      <c r="A76" s="6" t="s">
        <v>42</v>
      </c>
      <c r="B76" s="7"/>
      <c r="C76" s="7"/>
      <c r="D76" s="7"/>
      <c r="E76" s="7"/>
      <c r="F76" s="7"/>
      <c r="G76" s="7">
        <f>25*17.5</f>
        <v>437.5</v>
      </c>
      <c r="H76" s="7"/>
      <c r="I76" s="7"/>
      <c r="J76" s="7"/>
      <c r="K76" s="8"/>
      <c r="L76" s="7"/>
      <c r="M76" s="7"/>
      <c r="N76" s="7"/>
      <c r="O76" s="8"/>
    </row>
    <row r="77" spans="1:15" ht="14.45" x14ac:dyDescent="0.3">
      <c r="A77" s="10" t="s">
        <v>43</v>
      </c>
      <c r="B77" s="11"/>
      <c r="C77" s="11"/>
      <c r="D77" s="11"/>
      <c r="E77" s="11"/>
      <c r="F77" s="11"/>
      <c r="G77" s="11"/>
      <c r="H77" s="11" t="s">
        <v>50</v>
      </c>
      <c r="I77" s="11"/>
      <c r="J77" s="49">
        <f>137*17.5</f>
        <v>2397.5</v>
      </c>
      <c r="K77" s="12"/>
      <c r="L77" s="7"/>
      <c r="M77" s="7"/>
      <c r="N77" s="7"/>
      <c r="O77" s="8"/>
    </row>
    <row r="78" spans="1:15" ht="14.45" x14ac:dyDescent="0.3">
      <c r="A78" s="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8"/>
    </row>
    <row r="79" spans="1:15" ht="14.45" x14ac:dyDescent="0.3">
      <c r="A79" s="3" t="s">
        <v>40</v>
      </c>
      <c r="B79" s="4"/>
      <c r="C79" s="4"/>
      <c r="D79" s="4"/>
      <c r="E79" s="4" t="s">
        <v>62</v>
      </c>
      <c r="F79" s="4"/>
      <c r="G79" s="4"/>
      <c r="H79" s="4"/>
      <c r="I79" s="4"/>
      <c r="J79" s="4"/>
      <c r="K79" s="5"/>
      <c r="L79" s="7"/>
      <c r="M79" s="7"/>
      <c r="N79" s="7"/>
      <c r="O79" s="8"/>
    </row>
    <row r="80" spans="1:15" ht="14.45" x14ac:dyDescent="0.3">
      <c r="A80" s="6" t="s">
        <v>61</v>
      </c>
      <c r="B80" s="7"/>
      <c r="C80" s="7"/>
      <c r="D80" s="7"/>
      <c r="E80" s="7" t="s">
        <v>63</v>
      </c>
      <c r="F80" s="7"/>
      <c r="G80" s="7"/>
      <c r="H80" s="7" t="s">
        <v>50</v>
      </c>
      <c r="I80" s="7"/>
      <c r="J80" s="50">
        <f>120*17.5</f>
        <v>2100</v>
      </c>
      <c r="K80" s="8"/>
      <c r="L80" s="7"/>
      <c r="M80" s="7"/>
      <c r="N80" s="7"/>
      <c r="O80" s="8"/>
    </row>
    <row r="81" spans="1:15" ht="14.45" x14ac:dyDescent="0.3">
      <c r="A81" s="10"/>
      <c r="B81" s="11"/>
      <c r="C81" s="11"/>
      <c r="D81" s="11"/>
      <c r="E81" s="11" t="s">
        <v>64</v>
      </c>
      <c r="F81" s="11"/>
      <c r="G81" s="11"/>
      <c r="H81" s="11"/>
      <c r="I81" s="11"/>
      <c r="J81" s="11"/>
      <c r="K81" s="12"/>
      <c r="L81" s="7"/>
      <c r="M81" s="7"/>
      <c r="N81" s="7"/>
      <c r="O81" s="8"/>
    </row>
    <row r="82" spans="1:15" ht="14.45" x14ac:dyDescent="0.3">
      <c r="A82" s="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8"/>
    </row>
    <row r="83" spans="1:15" x14ac:dyDescent="0.25">
      <c r="A83" s="6" t="s">
        <v>65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8"/>
    </row>
    <row r="84" spans="1:15" x14ac:dyDescent="0.25">
      <c r="A84" s="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8"/>
    </row>
    <row r="85" spans="1:15" x14ac:dyDescent="0.25">
      <c r="A85" s="6"/>
      <c r="B85" s="7"/>
      <c r="C85" s="7"/>
      <c r="D85" s="7"/>
      <c r="E85" s="7"/>
      <c r="F85" s="7" t="s">
        <v>57</v>
      </c>
      <c r="G85" s="7"/>
      <c r="H85" s="7"/>
      <c r="I85" s="7"/>
      <c r="J85" s="7">
        <v>2918.39</v>
      </c>
      <c r="K85" s="7"/>
      <c r="L85" s="7"/>
      <c r="M85" s="7"/>
      <c r="N85" s="7"/>
      <c r="O85" s="8"/>
    </row>
    <row r="86" spans="1:15" x14ac:dyDescent="0.25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7"/>
  <sheetViews>
    <sheetView topLeftCell="A32" zoomScale="85" zoomScaleNormal="85" workbookViewId="0">
      <selection activeCell="A52" sqref="A52"/>
    </sheetView>
  </sheetViews>
  <sheetFormatPr defaultColWidth="8.85546875" defaultRowHeight="12.75" x14ac:dyDescent="0.2"/>
  <cols>
    <col min="1" max="6" width="8.85546875" style="60"/>
    <col min="7" max="7" width="19.140625" style="60" bestFit="1" customWidth="1"/>
    <col min="8" max="16384" width="8.85546875" style="60"/>
  </cols>
  <sheetData>
    <row r="2" spans="1:14" ht="13.9" x14ac:dyDescent="0.3">
      <c r="A2" s="59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3.9" x14ac:dyDescent="0.3">
      <c r="A3" s="59" t="s">
        <v>67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5" spans="1:14" ht="13.9" x14ac:dyDescent="0.3">
      <c r="A5" s="61" t="s">
        <v>7</v>
      </c>
      <c r="B5" s="61"/>
      <c r="C5" s="61"/>
      <c r="D5" s="61"/>
      <c r="E5" s="61"/>
    </row>
    <row r="6" spans="1:14" ht="13.9" x14ac:dyDescent="0.3">
      <c r="A6" s="62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ht="13.9" x14ac:dyDescent="0.3">
      <c r="A7" s="65"/>
      <c r="B7" s="66"/>
      <c r="C7" s="66"/>
      <c r="D7" s="66"/>
      <c r="E7" s="66" t="s">
        <v>13</v>
      </c>
      <c r="F7" s="66"/>
      <c r="G7" s="66" t="s">
        <v>14</v>
      </c>
      <c r="H7" s="66"/>
      <c r="I7" s="66"/>
      <c r="J7" s="66"/>
      <c r="K7" s="66"/>
      <c r="L7" s="66"/>
      <c r="M7" s="66"/>
      <c r="N7" s="67"/>
    </row>
    <row r="8" spans="1:14" ht="13.9" x14ac:dyDescent="0.3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</row>
    <row r="9" spans="1:14" ht="13.9" x14ac:dyDescent="0.3">
      <c r="A9" s="65" t="s">
        <v>1</v>
      </c>
      <c r="B9" s="66"/>
      <c r="C9" s="66"/>
      <c r="D9" s="66"/>
      <c r="E9" s="68">
        <v>4192.43</v>
      </c>
      <c r="F9" s="66" t="s">
        <v>2</v>
      </c>
      <c r="G9" s="68">
        <v>3159.33</v>
      </c>
      <c r="H9" s="66"/>
      <c r="I9" s="66"/>
      <c r="J9" s="66" t="s">
        <v>4</v>
      </c>
      <c r="K9" s="66"/>
      <c r="L9" s="66"/>
      <c r="M9" s="66"/>
      <c r="N9" s="67"/>
    </row>
    <row r="10" spans="1:14" ht="13.9" x14ac:dyDescent="0.3">
      <c r="A10" s="65" t="s">
        <v>3</v>
      </c>
      <c r="B10" s="66"/>
      <c r="C10" s="66"/>
      <c r="D10" s="66"/>
      <c r="E10" s="68">
        <v>8376.39</v>
      </c>
      <c r="F10" s="66" t="s">
        <v>2</v>
      </c>
      <c r="G10" s="68">
        <v>6312.28</v>
      </c>
      <c r="H10" s="66"/>
      <c r="I10" s="66"/>
      <c r="J10" s="66" t="s">
        <v>4</v>
      </c>
      <c r="K10" s="66"/>
      <c r="L10" s="66"/>
      <c r="M10" s="66"/>
      <c r="N10" s="67"/>
    </row>
    <row r="11" spans="1:14" ht="13.9" x14ac:dyDescent="0.3">
      <c r="A11" s="65" t="s">
        <v>5</v>
      </c>
      <c r="B11" s="66"/>
      <c r="C11" s="66"/>
      <c r="D11" s="66"/>
      <c r="E11" s="66"/>
      <c r="F11" s="66" t="s">
        <v>2</v>
      </c>
      <c r="G11" s="68">
        <v>1623.46</v>
      </c>
      <c r="H11" s="66"/>
      <c r="I11" s="66"/>
      <c r="J11" s="66" t="s">
        <v>6</v>
      </c>
      <c r="K11" s="66"/>
      <c r="L11" s="66"/>
      <c r="M11" s="66"/>
      <c r="N11" s="67"/>
    </row>
    <row r="12" spans="1:14" ht="13.9" x14ac:dyDescent="0.3">
      <c r="A12" s="65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7"/>
    </row>
    <row r="13" spans="1:14" ht="13.9" x14ac:dyDescent="0.3">
      <c r="A13" s="69" t="s">
        <v>8</v>
      </c>
      <c r="B13" s="70"/>
      <c r="C13" s="70"/>
      <c r="D13" s="70"/>
      <c r="E13" s="68"/>
      <c r="F13" s="66" t="s">
        <v>2</v>
      </c>
      <c r="G13" s="71">
        <f>SUM(G9:G11)</f>
        <v>11095.07</v>
      </c>
      <c r="H13" s="66"/>
      <c r="I13" s="66"/>
      <c r="J13" s="66"/>
      <c r="K13" s="66"/>
      <c r="L13" s="66"/>
      <c r="M13" s="66"/>
      <c r="N13" s="67"/>
    </row>
    <row r="14" spans="1:14" ht="13.9" x14ac:dyDescent="0.3">
      <c r="A14" s="72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4"/>
    </row>
    <row r="16" spans="1:14" ht="13.9" x14ac:dyDescent="0.3">
      <c r="A16" s="75" t="s">
        <v>9</v>
      </c>
      <c r="B16" s="76"/>
      <c r="C16" s="76"/>
      <c r="D16" s="76"/>
      <c r="E16" s="63"/>
      <c r="F16" s="63"/>
      <c r="G16" s="63"/>
      <c r="H16" s="63"/>
      <c r="I16" s="63"/>
      <c r="J16" s="63"/>
      <c r="K16" s="63"/>
      <c r="L16" s="63"/>
      <c r="M16" s="63"/>
      <c r="N16" s="64"/>
    </row>
    <row r="17" spans="1:14" ht="13.9" x14ac:dyDescent="0.3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7"/>
    </row>
    <row r="18" spans="1:14" ht="13.9" x14ac:dyDescent="0.3">
      <c r="A18" s="65" t="s">
        <v>10</v>
      </c>
      <c r="B18" s="66"/>
      <c r="C18" s="66"/>
      <c r="D18" s="66"/>
      <c r="E18" s="66">
        <v>22934.58</v>
      </c>
      <c r="F18" s="66"/>
      <c r="G18" s="66"/>
      <c r="H18" s="66"/>
      <c r="I18" s="66"/>
      <c r="J18" s="66"/>
      <c r="K18" s="66"/>
      <c r="L18" s="66"/>
      <c r="M18" s="66"/>
      <c r="N18" s="67"/>
    </row>
    <row r="19" spans="1:14" ht="13.9" x14ac:dyDescent="0.3">
      <c r="A19" s="65" t="s">
        <v>11</v>
      </c>
      <c r="B19" s="66"/>
      <c r="C19" s="66"/>
      <c r="D19" s="66"/>
      <c r="E19" s="66">
        <v>11095.07</v>
      </c>
      <c r="F19" s="66"/>
      <c r="G19" s="66"/>
      <c r="H19" s="66"/>
      <c r="I19" s="66"/>
      <c r="J19" s="66"/>
      <c r="K19" s="66"/>
      <c r="L19" s="66"/>
      <c r="M19" s="66"/>
      <c r="N19" s="67"/>
    </row>
    <row r="20" spans="1:14" ht="13.9" x14ac:dyDescent="0.3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7"/>
    </row>
    <row r="21" spans="1:14" x14ac:dyDescent="0.2">
      <c r="A21" s="65" t="s">
        <v>12</v>
      </c>
      <c r="B21" s="66"/>
      <c r="C21" s="66"/>
      <c r="D21" s="66"/>
      <c r="E21" s="66">
        <f>E19-E18</f>
        <v>-11839.510000000002</v>
      </c>
      <c r="F21" s="66"/>
      <c r="G21" s="66"/>
      <c r="H21" s="66"/>
      <c r="I21" s="66"/>
      <c r="J21" s="66" t="s">
        <v>20</v>
      </c>
      <c r="K21" s="66"/>
      <c r="L21" s="66"/>
      <c r="M21" s="66"/>
      <c r="N21" s="67"/>
    </row>
    <row r="22" spans="1:14" ht="13.9" x14ac:dyDescent="0.3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7"/>
    </row>
    <row r="23" spans="1:14" ht="13.9" x14ac:dyDescent="0.3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</row>
    <row r="25" spans="1:14" ht="13.9" x14ac:dyDescent="0.3">
      <c r="A25" s="77"/>
      <c r="E25" s="78" t="s">
        <v>71</v>
      </c>
      <c r="F25" s="79"/>
      <c r="G25" s="80"/>
    </row>
    <row r="27" spans="1:14" ht="13.9" x14ac:dyDescent="0.3">
      <c r="A27" s="75" t="s">
        <v>15</v>
      </c>
      <c r="B27" s="76"/>
      <c r="C27" s="76"/>
      <c r="D27" s="63"/>
      <c r="E27" s="81" t="s">
        <v>58</v>
      </c>
      <c r="F27" s="82"/>
      <c r="G27" s="82"/>
      <c r="H27" s="83"/>
      <c r="I27" s="63"/>
      <c r="J27" s="84" t="s">
        <v>69</v>
      </c>
      <c r="K27" s="85"/>
      <c r="L27" s="85"/>
      <c r="M27" s="85"/>
      <c r="N27" s="86"/>
    </row>
    <row r="28" spans="1:14" ht="13.9" x14ac:dyDescent="0.3">
      <c r="A28" s="65"/>
      <c r="B28" s="66"/>
      <c r="C28" s="66"/>
      <c r="D28" s="66"/>
      <c r="E28" s="81" t="s">
        <v>16</v>
      </c>
      <c r="F28" s="82"/>
      <c r="G28" s="82"/>
      <c r="H28" s="83"/>
      <c r="I28" s="66"/>
      <c r="J28" s="72" t="s">
        <v>70</v>
      </c>
      <c r="K28" s="73"/>
      <c r="L28" s="73"/>
      <c r="M28" s="73"/>
      <c r="N28" s="74"/>
    </row>
    <row r="29" spans="1:14" ht="13.9" x14ac:dyDescent="0.3">
      <c r="A29" s="72"/>
      <c r="B29" s="73"/>
      <c r="C29" s="73"/>
      <c r="D29" s="73"/>
      <c r="E29" s="87" t="s">
        <v>59</v>
      </c>
      <c r="F29" s="88"/>
      <c r="G29" s="88"/>
      <c r="H29" s="89"/>
      <c r="I29" s="73"/>
      <c r="J29" s="90" t="s">
        <v>60</v>
      </c>
      <c r="K29" s="91"/>
      <c r="L29" s="92"/>
      <c r="M29" s="93">
        <f>60*14.5</f>
        <v>870</v>
      </c>
      <c r="N29" s="74" t="s">
        <v>2</v>
      </c>
    </row>
    <row r="32" spans="1:14" ht="13.9" x14ac:dyDescent="0.3">
      <c r="A32" s="75" t="s">
        <v>123</v>
      </c>
      <c r="B32" s="76"/>
      <c r="C32" s="76"/>
      <c r="D32" s="76"/>
      <c r="E32" s="76"/>
      <c r="F32" s="76"/>
      <c r="G32" s="76" t="s">
        <v>33</v>
      </c>
      <c r="H32" s="76"/>
      <c r="I32" s="76"/>
      <c r="J32" s="76" t="s">
        <v>26</v>
      </c>
      <c r="K32" s="76"/>
      <c r="L32" s="76"/>
      <c r="M32" s="76" t="s">
        <v>72</v>
      </c>
      <c r="N32" s="94"/>
    </row>
    <row r="33" spans="1:14" ht="13.9" x14ac:dyDescent="0.3">
      <c r="A33" s="65"/>
      <c r="B33" s="66"/>
      <c r="C33" s="66"/>
      <c r="D33" s="66"/>
      <c r="E33" s="66"/>
      <c r="F33" s="66"/>
      <c r="G33" s="66"/>
      <c r="H33" s="66"/>
      <c r="I33" s="66"/>
      <c r="J33" s="95" t="s">
        <v>35</v>
      </c>
      <c r="K33" s="66"/>
      <c r="L33" s="66"/>
      <c r="M33" s="66"/>
      <c r="N33" s="67"/>
    </row>
    <row r="34" spans="1:14" ht="13.9" x14ac:dyDescent="0.3">
      <c r="A34" s="65" t="s">
        <v>31</v>
      </c>
      <c r="B34" s="66"/>
      <c r="C34" s="66"/>
      <c r="D34" s="66"/>
      <c r="E34" s="66" t="s">
        <v>25</v>
      </c>
      <c r="F34" s="66"/>
      <c r="G34" s="66" t="s">
        <v>37</v>
      </c>
      <c r="H34" s="66"/>
      <c r="I34" s="66"/>
      <c r="J34" s="96">
        <f>40*17.5</f>
        <v>700</v>
      </c>
      <c r="K34" s="66"/>
      <c r="L34" s="66"/>
      <c r="M34" s="111"/>
      <c r="N34" s="112"/>
    </row>
    <row r="35" spans="1:14" ht="13.9" x14ac:dyDescent="0.3">
      <c r="A35" s="65" t="s">
        <v>32</v>
      </c>
      <c r="B35" s="66"/>
      <c r="C35" s="66"/>
      <c r="D35" s="66"/>
      <c r="E35" s="66"/>
      <c r="F35" s="66"/>
      <c r="G35" s="66" t="s">
        <v>37</v>
      </c>
      <c r="H35" s="66"/>
      <c r="I35" s="66"/>
      <c r="J35" s="96">
        <f t="shared" ref="J35:J47" si="0">40*17.5</f>
        <v>700</v>
      </c>
      <c r="K35" s="66"/>
      <c r="L35" s="66"/>
      <c r="M35" s="111"/>
      <c r="N35" s="112"/>
    </row>
    <row r="36" spans="1:14" ht="13.9" x14ac:dyDescent="0.3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7"/>
    </row>
    <row r="37" spans="1:14" ht="13.9" x14ac:dyDescent="0.3">
      <c r="A37" s="65" t="s">
        <v>22</v>
      </c>
      <c r="B37" s="66"/>
      <c r="C37" s="66"/>
      <c r="D37" s="66"/>
      <c r="E37" s="66" t="s">
        <v>25</v>
      </c>
      <c r="F37" s="66"/>
      <c r="G37" s="66" t="s">
        <v>37</v>
      </c>
      <c r="H37" s="66"/>
      <c r="I37" s="66"/>
      <c r="J37" s="96">
        <f t="shared" si="0"/>
        <v>700</v>
      </c>
      <c r="K37" s="66"/>
      <c r="L37" s="66"/>
      <c r="M37" s="111"/>
      <c r="N37" s="112"/>
    </row>
    <row r="38" spans="1:14" ht="13.9" x14ac:dyDescent="0.3">
      <c r="A38" s="65" t="s">
        <v>21</v>
      </c>
      <c r="B38" s="66"/>
      <c r="C38" s="66"/>
      <c r="D38" s="66"/>
      <c r="E38" s="66"/>
      <c r="F38" s="66"/>
      <c r="G38" s="66" t="s">
        <v>37</v>
      </c>
      <c r="H38" s="66"/>
      <c r="I38" s="66"/>
      <c r="J38" s="96">
        <f t="shared" si="0"/>
        <v>700</v>
      </c>
      <c r="K38" s="66"/>
      <c r="L38" s="66"/>
      <c r="M38" s="111"/>
      <c r="N38" s="112"/>
    </row>
    <row r="39" spans="1:14" ht="13.9" x14ac:dyDescent="0.3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7"/>
    </row>
    <row r="40" spans="1:14" ht="13.9" x14ac:dyDescent="0.3">
      <c r="A40" s="65" t="s">
        <v>23</v>
      </c>
      <c r="B40" s="66"/>
      <c r="C40" s="66"/>
      <c r="D40" s="66"/>
      <c r="E40" s="66" t="s">
        <v>25</v>
      </c>
      <c r="F40" s="66"/>
      <c r="G40" s="66" t="s">
        <v>37</v>
      </c>
      <c r="H40" s="66"/>
      <c r="I40" s="66"/>
      <c r="J40" s="96">
        <f t="shared" si="0"/>
        <v>700</v>
      </c>
      <c r="K40" s="66"/>
      <c r="L40" s="66"/>
      <c r="M40" s="111"/>
      <c r="N40" s="112"/>
    </row>
    <row r="41" spans="1:14" ht="13.9" x14ac:dyDescent="0.3">
      <c r="A41" s="65" t="s">
        <v>24</v>
      </c>
      <c r="B41" s="66"/>
      <c r="C41" s="66"/>
      <c r="D41" s="66"/>
      <c r="E41" s="66"/>
      <c r="F41" s="66"/>
      <c r="G41" s="66" t="s">
        <v>37</v>
      </c>
      <c r="H41" s="66"/>
      <c r="I41" s="66"/>
      <c r="J41" s="96">
        <f t="shared" si="0"/>
        <v>700</v>
      </c>
      <c r="K41" s="66"/>
      <c r="L41" s="66"/>
      <c r="M41" s="111"/>
      <c r="N41" s="112"/>
    </row>
    <row r="42" spans="1:14" ht="13.9" x14ac:dyDescent="0.3">
      <c r="A42" s="6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7"/>
    </row>
    <row r="43" spans="1:14" ht="13.9" x14ac:dyDescent="0.3">
      <c r="A43" s="65" t="s">
        <v>27</v>
      </c>
      <c r="B43" s="66"/>
      <c r="C43" s="66"/>
      <c r="D43" s="66"/>
      <c r="E43" s="66" t="s">
        <v>29</v>
      </c>
      <c r="F43" s="66"/>
      <c r="G43" s="66" t="s">
        <v>37</v>
      </c>
      <c r="H43" s="66"/>
      <c r="I43" s="66"/>
      <c r="J43" s="96">
        <f t="shared" si="0"/>
        <v>700</v>
      </c>
      <c r="K43" s="66"/>
      <c r="L43" s="66"/>
      <c r="M43" s="111"/>
      <c r="N43" s="112"/>
    </row>
    <row r="44" spans="1:14" ht="13.9" x14ac:dyDescent="0.3">
      <c r="A44" s="65" t="s">
        <v>28</v>
      </c>
      <c r="B44" s="66"/>
      <c r="C44" s="66"/>
      <c r="D44" s="66"/>
      <c r="E44" s="66"/>
      <c r="F44" s="66"/>
      <c r="G44" s="66"/>
      <c r="H44" s="66"/>
      <c r="I44" s="66"/>
      <c r="J44" s="97"/>
      <c r="K44" s="66"/>
      <c r="L44" s="66"/>
      <c r="M44" s="66"/>
      <c r="N44" s="67"/>
    </row>
    <row r="45" spans="1:14" ht="13.9" x14ac:dyDescent="0.3">
      <c r="A45" s="65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7"/>
    </row>
    <row r="46" spans="1:14" ht="13.9" x14ac:dyDescent="0.3">
      <c r="A46" s="65" t="s">
        <v>30</v>
      </c>
      <c r="B46" s="66"/>
      <c r="C46" s="66"/>
      <c r="D46" s="66"/>
      <c r="E46" s="66" t="s">
        <v>25</v>
      </c>
      <c r="F46" s="66"/>
      <c r="G46" s="66" t="s">
        <v>34</v>
      </c>
      <c r="H46" s="66"/>
      <c r="I46" s="66"/>
      <c r="J46" s="66"/>
      <c r="K46" s="66"/>
      <c r="L46" s="66"/>
      <c r="M46" s="66"/>
      <c r="N46" s="67"/>
    </row>
    <row r="47" spans="1:14" ht="13.9" x14ac:dyDescent="0.3">
      <c r="A47" s="65" t="s">
        <v>66</v>
      </c>
      <c r="B47" s="66"/>
      <c r="C47" s="66"/>
      <c r="D47" s="66"/>
      <c r="E47" s="66"/>
      <c r="F47" s="66"/>
      <c r="G47" s="66" t="s">
        <v>37</v>
      </c>
      <c r="H47" s="66"/>
      <c r="I47" s="66"/>
      <c r="J47" s="96">
        <f t="shared" si="0"/>
        <v>700</v>
      </c>
      <c r="K47" s="66"/>
      <c r="L47" s="66"/>
      <c r="M47" s="111"/>
      <c r="N47" s="112"/>
    </row>
    <row r="48" spans="1:14" ht="13.9" x14ac:dyDescent="0.3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7"/>
    </row>
    <row r="49" spans="1:14" ht="13.9" x14ac:dyDescent="0.3">
      <c r="A49" s="72"/>
      <c r="B49" s="73"/>
      <c r="C49" s="73"/>
      <c r="D49" s="73"/>
      <c r="E49" s="73"/>
      <c r="F49" s="73"/>
      <c r="G49" s="73"/>
      <c r="H49" s="73" t="s">
        <v>36</v>
      </c>
      <c r="I49" s="73"/>
      <c r="J49" s="98">
        <f>SUM(J34:J47)</f>
        <v>5600</v>
      </c>
      <c r="K49" s="73"/>
      <c r="L49" s="73" t="s">
        <v>2</v>
      </c>
      <c r="M49" s="73"/>
      <c r="N49" s="74"/>
    </row>
    <row r="50" spans="1:14" ht="13.9" x14ac:dyDescent="0.3">
      <c r="A50" s="66"/>
      <c r="B50" s="66"/>
      <c r="C50" s="66"/>
      <c r="D50" s="66"/>
      <c r="E50" s="66"/>
      <c r="F50" s="66"/>
      <c r="G50" s="66"/>
      <c r="H50" s="66"/>
      <c r="I50" s="66"/>
      <c r="J50" s="99"/>
      <c r="K50" s="66"/>
      <c r="L50" s="66"/>
      <c r="M50" s="66"/>
      <c r="N50" s="66"/>
    </row>
    <row r="51" spans="1:14" ht="13.9" x14ac:dyDescent="0.3">
      <c r="A51" s="75" t="s">
        <v>124</v>
      </c>
      <c r="B51" s="76"/>
      <c r="C51" s="76"/>
      <c r="D51" s="76"/>
      <c r="E51" s="76"/>
      <c r="F51" s="76"/>
      <c r="G51" s="76"/>
      <c r="H51" s="76"/>
      <c r="I51" s="76"/>
      <c r="J51" s="100"/>
      <c r="K51" s="63"/>
      <c r="L51" s="63"/>
      <c r="M51" s="63"/>
      <c r="N51" s="64"/>
    </row>
    <row r="52" spans="1:14" ht="13.9" x14ac:dyDescent="0.3">
      <c r="A52" s="65" t="s">
        <v>25</v>
      </c>
      <c r="B52" s="66"/>
      <c r="C52" s="66"/>
      <c r="D52" s="111"/>
      <c r="E52" s="112"/>
      <c r="F52" s="66"/>
      <c r="G52" s="66" t="s">
        <v>122</v>
      </c>
      <c r="H52" s="66"/>
      <c r="I52" s="66"/>
      <c r="J52" s="101">
        <f>6*17.5</f>
        <v>105</v>
      </c>
      <c r="K52" s="66"/>
      <c r="L52" s="66"/>
      <c r="M52" s="66"/>
      <c r="N52" s="67"/>
    </row>
    <row r="53" spans="1:14" ht="13.9" x14ac:dyDescent="0.3">
      <c r="A53" s="65"/>
      <c r="B53" s="66"/>
      <c r="C53" s="66"/>
      <c r="D53" s="111"/>
      <c r="E53" s="112"/>
      <c r="F53" s="66"/>
      <c r="G53" s="66" t="s">
        <v>122</v>
      </c>
      <c r="H53" s="66"/>
      <c r="I53" s="66"/>
      <c r="J53" s="102">
        <f>6*17.5</f>
        <v>105</v>
      </c>
      <c r="K53" s="66"/>
      <c r="L53" s="66"/>
      <c r="M53" s="66"/>
      <c r="N53" s="67"/>
    </row>
    <row r="54" spans="1:14" ht="13.9" x14ac:dyDescent="0.3">
      <c r="A54" s="72"/>
      <c r="B54" s="73"/>
      <c r="C54" s="73"/>
      <c r="D54" s="73"/>
      <c r="E54" s="73"/>
      <c r="F54" s="73"/>
      <c r="G54" s="73"/>
      <c r="H54" s="73" t="s">
        <v>36</v>
      </c>
      <c r="I54" s="73"/>
      <c r="J54" s="103">
        <f>105*2</f>
        <v>210</v>
      </c>
      <c r="K54" s="73"/>
      <c r="L54" s="73"/>
      <c r="M54" s="73"/>
      <c r="N54" s="74"/>
    </row>
    <row r="56" spans="1:14" ht="13.9" x14ac:dyDescent="0.3">
      <c r="A56" s="75" t="s">
        <v>51</v>
      </c>
      <c r="B56" s="76"/>
      <c r="C56" s="76"/>
      <c r="D56" s="76"/>
      <c r="E56" s="76"/>
      <c r="F56" s="76"/>
      <c r="G56" s="76"/>
      <c r="H56" s="76"/>
      <c r="I56" s="76"/>
      <c r="J56" s="63"/>
      <c r="K56" s="63"/>
      <c r="L56" s="63"/>
      <c r="M56" s="63"/>
      <c r="N56" s="64"/>
    </row>
    <row r="57" spans="1:14" ht="13.9" x14ac:dyDescent="0.3">
      <c r="A57" s="65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7"/>
    </row>
    <row r="58" spans="1:14" ht="13.9" x14ac:dyDescent="0.3">
      <c r="A58" s="65" t="s">
        <v>44</v>
      </c>
      <c r="B58" s="66"/>
      <c r="C58" s="66"/>
      <c r="D58" s="66"/>
      <c r="E58" s="66" t="s">
        <v>45</v>
      </c>
      <c r="F58" s="66"/>
      <c r="G58" s="66" t="s">
        <v>48</v>
      </c>
      <c r="H58" s="66" t="s">
        <v>50</v>
      </c>
      <c r="I58" s="66"/>
      <c r="J58" s="66">
        <f>4*17.5*18</f>
        <v>1260</v>
      </c>
      <c r="K58" s="66"/>
      <c r="L58" s="66"/>
      <c r="M58" s="66"/>
      <c r="N58" s="67"/>
    </row>
    <row r="59" spans="1:14" ht="13.9" x14ac:dyDescent="0.3">
      <c r="A59" s="65" t="s">
        <v>46</v>
      </c>
      <c r="B59" s="66"/>
      <c r="C59" s="66"/>
      <c r="D59" s="66"/>
      <c r="E59" s="66" t="s">
        <v>47</v>
      </c>
      <c r="F59" s="66"/>
      <c r="G59" s="66" t="s">
        <v>49</v>
      </c>
      <c r="H59" s="66" t="s">
        <v>50</v>
      </c>
      <c r="I59" s="66"/>
      <c r="J59" s="66">
        <f>5*9*17.5</f>
        <v>787.5</v>
      </c>
      <c r="K59" s="66"/>
      <c r="L59" s="66"/>
      <c r="M59" s="66"/>
      <c r="N59" s="67"/>
    </row>
    <row r="60" spans="1:14" ht="13.9" x14ac:dyDescent="0.3">
      <c r="A60" s="72"/>
      <c r="B60" s="73"/>
      <c r="C60" s="73"/>
      <c r="D60" s="73"/>
      <c r="E60" s="73"/>
      <c r="F60" s="73"/>
      <c r="G60" s="73"/>
      <c r="H60" s="73" t="s">
        <v>50</v>
      </c>
      <c r="I60" s="73"/>
      <c r="J60" s="98">
        <f>SUM(J58:J59)</f>
        <v>2047.5</v>
      </c>
      <c r="K60" s="73"/>
      <c r="L60" s="73"/>
      <c r="M60" s="73"/>
      <c r="N60" s="74"/>
    </row>
    <row r="62" spans="1:14" ht="13.9" x14ac:dyDescent="0.3">
      <c r="A62" s="104" t="s">
        <v>52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98">
        <f>SUM(M29,J49,J60,J54)</f>
        <v>8727.5</v>
      </c>
      <c r="N62" s="106"/>
    </row>
    <row r="63" spans="1:14" ht="13.9" x14ac:dyDescent="0.3">
      <c r="A63" s="107" t="s">
        <v>53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9">
        <f>E19-M62</f>
        <v>2367.5699999999997</v>
      </c>
      <c r="N63" s="110"/>
    </row>
    <row r="65" spans="1:1" x14ac:dyDescent="0.2">
      <c r="A65" s="60" t="s">
        <v>73</v>
      </c>
    </row>
    <row r="66" spans="1:1" x14ac:dyDescent="0.2">
      <c r="A66" s="60" t="s">
        <v>74</v>
      </c>
    </row>
    <row r="67" spans="1:1" ht="13.9" x14ac:dyDescent="0.3">
      <c r="A67" s="60" t="s">
        <v>75</v>
      </c>
    </row>
  </sheetData>
  <mergeCells count="10">
    <mergeCell ref="M35:N35"/>
    <mergeCell ref="M34:N34"/>
    <mergeCell ref="D53:E53"/>
    <mergeCell ref="D52:E52"/>
    <mergeCell ref="M47:N47"/>
    <mergeCell ref="M43:N43"/>
    <mergeCell ref="M41:N41"/>
    <mergeCell ref="M40:N40"/>
    <mergeCell ref="M38:N38"/>
    <mergeCell ref="M37:N37"/>
  </mergeCells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0"/>
  <sheetViews>
    <sheetView tabSelected="1" workbookViewId="0">
      <selection activeCell="Q20" sqref="Q20"/>
    </sheetView>
  </sheetViews>
  <sheetFormatPr defaultRowHeight="15" x14ac:dyDescent="0.25"/>
  <sheetData>
    <row r="3" spans="1:21" ht="14.45" x14ac:dyDescent="0.3">
      <c r="A3" t="s">
        <v>115</v>
      </c>
      <c r="G3" t="s">
        <v>76</v>
      </c>
      <c r="N3" t="s">
        <v>82</v>
      </c>
      <c r="R3" t="s">
        <v>114</v>
      </c>
    </row>
    <row r="4" spans="1:21" ht="14.45" x14ac:dyDescent="0.3">
      <c r="A4" s="3" t="s">
        <v>83</v>
      </c>
      <c r="B4" s="4"/>
      <c r="C4" s="5"/>
      <c r="G4" s="3" t="s">
        <v>77</v>
      </c>
      <c r="H4" s="4"/>
      <c r="I4" s="4"/>
      <c r="J4" s="4"/>
      <c r="K4" s="5"/>
      <c r="N4" s="3" t="s">
        <v>81</v>
      </c>
      <c r="O4" s="4"/>
      <c r="P4" s="5"/>
      <c r="R4" s="3" t="s">
        <v>116</v>
      </c>
      <c r="S4" s="4"/>
      <c r="T4" s="4"/>
      <c r="U4" s="5"/>
    </row>
    <row r="5" spans="1:21" ht="14.45" x14ac:dyDescent="0.3">
      <c r="A5" s="10"/>
      <c r="B5" s="11"/>
      <c r="C5" s="12"/>
      <c r="G5" s="6" t="s">
        <v>78</v>
      </c>
      <c r="H5" s="7"/>
      <c r="I5" s="7"/>
      <c r="J5" s="7"/>
      <c r="K5" s="8"/>
      <c r="N5" s="10"/>
      <c r="O5" s="11"/>
      <c r="P5" s="12"/>
      <c r="R5" s="10" t="s">
        <v>117</v>
      </c>
      <c r="S5" s="11"/>
      <c r="T5" s="11"/>
      <c r="U5" s="12"/>
    </row>
    <row r="6" spans="1:21" ht="14.45" x14ac:dyDescent="0.3">
      <c r="G6" s="6" t="s">
        <v>79</v>
      </c>
      <c r="H6" s="7"/>
      <c r="I6" s="7"/>
      <c r="J6" s="7"/>
      <c r="K6" s="8"/>
    </row>
    <row r="7" spans="1:21" ht="14.45" x14ac:dyDescent="0.3">
      <c r="G7" s="10" t="s">
        <v>80</v>
      </c>
      <c r="H7" s="11"/>
      <c r="I7" s="11"/>
      <c r="J7" s="11"/>
      <c r="K7" s="12"/>
      <c r="P7" t="s">
        <v>132</v>
      </c>
    </row>
    <row r="8" spans="1:21" x14ac:dyDescent="0.25">
      <c r="P8" s="21" t="s">
        <v>133</v>
      </c>
      <c r="Q8" s="22"/>
      <c r="R8" s="22"/>
      <c r="S8" s="22"/>
      <c r="T8" s="23"/>
    </row>
    <row r="10" spans="1:21" ht="14.45" x14ac:dyDescent="0.3">
      <c r="A10" t="s">
        <v>84</v>
      </c>
      <c r="G10" t="s">
        <v>85</v>
      </c>
      <c r="N10" t="s">
        <v>86</v>
      </c>
    </row>
    <row r="11" spans="1:21" ht="14.45" x14ac:dyDescent="0.3">
      <c r="A11" s="3" t="s">
        <v>90</v>
      </c>
      <c r="B11" s="4"/>
      <c r="C11" s="5" t="s">
        <v>98</v>
      </c>
      <c r="G11" s="3"/>
      <c r="H11" s="4"/>
      <c r="I11" s="4"/>
      <c r="J11" s="4"/>
      <c r="K11" s="4"/>
      <c r="L11" s="5"/>
      <c r="N11" s="3" t="s">
        <v>87</v>
      </c>
      <c r="O11" s="4"/>
      <c r="P11" s="4"/>
      <c r="Q11" s="4"/>
      <c r="R11" s="5"/>
    </row>
    <row r="12" spans="1:21" ht="14.45" x14ac:dyDescent="0.3">
      <c r="A12" s="6" t="s">
        <v>91</v>
      </c>
      <c r="B12" s="7"/>
      <c r="C12" s="8" t="s">
        <v>96</v>
      </c>
      <c r="G12" s="6" t="s">
        <v>31</v>
      </c>
      <c r="H12" s="7"/>
      <c r="I12" s="7"/>
      <c r="J12" s="7" t="s">
        <v>102</v>
      </c>
      <c r="K12" s="21"/>
      <c r="L12" s="23"/>
      <c r="N12" s="6" t="s">
        <v>88</v>
      </c>
      <c r="O12" s="7"/>
      <c r="P12" s="7"/>
      <c r="Q12" s="7"/>
      <c r="R12" s="8"/>
    </row>
    <row r="13" spans="1:21" ht="14.45" x14ac:dyDescent="0.3">
      <c r="A13" s="10" t="s">
        <v>92</v>
      </c>
      <c r="B13" s="11"/>
      <c r="C13" s="12" t="s">
        <v>97</v>
      </c>
      <c r="G13" s="6" t="s">
        <v>32</v>
      </c>
      <c r="H13" s="7"/>
      <c r="I13" s="7"/>
      <c r="J13" s="7"/>
      <c r="K13" s="21"/>
      <c r="L13" s="23"/>
      <c r="N13" s="10" t="s">
        <v>89</v>
      </c>
      <c r="O13" s="11"/>
      <c r="P13" s="11"/>
      <c r="Q13" s="11"/>
      <c r="R13" s="12"/>
    </row>
    <row r="14" spans="1:21" ht="14.45" x14ac:dyDescent="0.3">
      <c r="G14" s="6"/>
      <c r="H14" s="7"/>
      <c r="I14" s="7"/>
      <c r="J14" s="7"/>
      <c r="K14" s="7"/>
      <c r="L14" s="8"/>
    </row>
    <row r="15" spans="1:21" ht="14.45" x14ac:dyDescent="0.3">
      <c r="A15" s="3" t="s">
        <v>93</v>
      </c>
      <c r="B15" s="4"/>
      <c r="C15" s="5" t="s">
        <v>101</v>
      </c>
      <c r="G15" s="6" t="s">
        <v>22</v>
      </c>
      <c r="H15" s="7"/>
      <c r="I15" s="7"/>
      <c r="J15" s="7" t="s">
        <v>102</v>
      </c>
      <c r="K15" s="21"/>
      <c r="L15" s="23"/>
    </row>
    <row r="16" spans="1:21" ht="14.45" x14ac:dyDescent="0.3">
      <c r="A16" s="6" t="s">
        <v>94</v>
      </c>
      <c r="B16" s="7"/>
      <c r="C16" s="8" t="s">
        <v>99</v>
      </c>
      <c r="G16" s="6" t="s">
        <v>21</v>
      </c>
      <c r="H16" s="7"/>
      <c r="I16" s="7"/>
      <c r="J16" s="7"/>
      <c r="K16" s="21"/>
      <c r="L16" s="23"/>
    </row>
    <row r="17" spans="1:18" ht="14.45" x14ac:dyDescent="0.3">
      <c r="A17" s="10" t="s">
        <v>95</v>
      </c>
      <c r="B17" s="11"/>
      <c r="C17" s="12" t="s">
        <v>100</v>
      </c>
      <c r="G17" s="6"/>
      <c r="H17" s="7"/>
      <c r="I17" s="7"/>
      <c r="J17" s="7"/>
      <c r="K17" s="7"/>
      <c r="L17" s="8"/>
    </row>
    <row r="18" spans="1:18" ht="14.45" x14ac:dyDescent="0.3">
      <c r="G18" s="6" t="s">
        <v>23</v>
      </c>
      <c r="H18" s="7"/>
      <c r="I18" s="7"/>
      <c r="J18" s="7" t="s">
        <v>102</v>
      </c>
      <c r="K18" s="21"/>
      <c r="L18" s="23"/>
    </row>
    <row r="19" spans="1:18" ht="14.45" x14ac:dyDescent="0.3">
      <c r="A19" s="3" t="s">
        <v>119</v>
      </c>
      <c r="B19" s="5"/>
      <c r="C19" s="21"/>
      <c r="D19" s="23"/>
      <c r="G19" s="6" t="s">
        <v>24</v>
      </c>
      <c r="H19" s="7"/>
      <c r="I19" s="7"/>
      <c r="J19" s="7"/>
      <c r="K19" s="21"/>
      <c r="L19" s="23"/>
    </row>
    <row r="20" spans="1:18" ht="14.45" x14ac:dyDescent="0.3">
      <c r="A20" s="10" t="s">
        <v>120</v>
      </c>
      <c r="B20" s="12"/>
      <c r="C20" s="21"/>
      <c r="D20" s="23"/>
      <c r="G20" s="6"/>
      <c r="H20" s="7"/>
      <c r="I20" s="7"/>
      <c r="J20" s="7"/>
      <c r="K20" s="7"/>
      <c r="L20" s="8"/>
    </row>
    <row r="21" spans="1:18" ht="14.45" x14ac:dyDescent="0.3">
      <c r="G21" s="6" t="s">
        <v>27</v>
      </c>
      <c r="H21" s="7"/>
      <c r="I21" s="7"/>
      <c r="J21" s="7" t="s">
        <v>103</v>
      </c>
      <c r="K21" s="21"/>
      <c r="L21" s="23"/>
    </row>
    <row r="22" spans="1:18" ht="14.45" x14ac:dyDescent="0.3">
      <c r="G22" s="6" t="s">
        <v>28</v>
      </c>
      <c r="H22" s="7"/>
      <c r="I22" s="7"/>
      <c r="J22" s="7"/>
      <c r="K22" s="7"/>
      <c r="L22" s="8"/>
    </row>
    <row r="23" spans="1:18" ht="14.45" x14ac:dyDescent="0.3">
      <c r="G23" s="6"/>
      <c r="H23" s="7"/>
      <c r="I23" s="7"/>
      <c r="J23" s="7"/>
      <c r="K23" s="7"/>
      <c r="L23" s="8"/>
    </row>
    <row r="24" spans="1:18" ht="14.45" x14ac:dyDescent="0.3">
      <c r="G24" s="6" t="s">
        <v>30</v>
      </c>
      <c r="H24" s="7"/>
      <c r="I24" s="7"/>
      <c r="J24" s="7" t="s">
        <v>104</v>
      </c>
      <c r="K24" s="21"/>
      <c r="L24" s="23"/>
    </row>
    <row r="25" spans="1:18" ht="14.45" x14ac:dyDescent="0.3">
      <c r="G25" s="6" t="s">
        <v>66</v>
      </c>
      <c r="H25" s="7"/>
      <c r="I25" s="7"/>
      <c r="J25" s="7"/>
      <c r="K25" s="21"/>
      <c r="L25" s="23"/>
    </row>
    <row r="26" spans="1:18" ht="14.45" x14ac:dyDescent="0.3">
      <c r="A26" t="s">
        <v>107</v>
      </c>
      <c r="G26" s="10"/>
      <c r="H26" s="11"/>
      <c r="I26" s="11"/>
      <c r="J26" s="11"/>
      <c r="K26" s="11"/>
      <c r="L26" s="12"/>
      <c r="N26" t="s">
        <v>107</v>
      </c>
    </row>
    <row r="27" spans="1:18" ht="14.45" x14ac:dyDescent="0.3">
      <c r="A27" s="21" t="s">
        <v>109</v>
      </c>
      <c r="B27" s="22"/>
      <c r="C27" s="23"/>
      <c r="N27" s="21" t="s">
        <v>110</v>
      </c>
      <c r="O27" s="22"/>
      <c r="P27" s="22"/>
      <c r="Q27" s="22"/>
      <c r="R27" s="23"/>
    </row>
    <row r="29" spans="1:18" ht="14.45" x14ac:dyDescent="0.3">
      <c r="G29" t="s">
        <v>105</v>
      </c>
    </row>
    <row r="30" spans="1:18" x14ac:dyDescent="0.25">
      <c r="G30" s="21" t="s">
        <v>106</v>
      </c>
      <c r="H30" s="22"/>
      <c r="I30" s="22"/>
      <c r="J30" s="22"/>
      <c r="K30" s="22"/>
      <c r="L30" s="23"/>
    </row>
    <row r="32" spans="1:18" ht="14.45" x14ac:dyDescent="0.3">
      <c r="G32" s="3" t="s">
        <v>111</v>
      </c>
      <c r="H32" s="4"/>
      <c r="I32" s="4"/>
      <c r="J32" s="4"/>
      <c r="K32" s="4"/>
      <c r="L32" s="5"/>
    </row>
    <row r="33" spans="1:12" ht="14.45" x14ac:dyDescent="0.3">
      <c r="G33" s="6" t="s">
        <v>108</v>
      </c>
      <c r="H33" s="7"/>
      <c r="I33" s="7"/>
      <c r="J33" s="7"/>
      <c r="K33" s="7"/>
      <c r="L33" s="8"/>
    </row>
    <row r="34" spans="1:12" ht="14.45" x14ac:dyDescent="0.3">
      <c r="G34" s="10" t="s">
        <v>112</v>
      </c>
      <c r="H34" s="11"/>
      <c r="I34" s="11"/>
      <c r="J34" s="11"/>
      <c r="K34" s="11"/>
      <c r="L34" s="12"/>
    </row>
    <row r="37" spans="1:12" ht="14.45" x14ac:dyDescent="0.3">
      <c r="G37" t="s">
        <v>113</v>
      </c>
    </row>
    <row r="40" spans="1:12" ht="14.45" x14ac:dyDescent="0.3">
      <c r="A40" s="2" t="s">
        <v>118</v>
      </c>
      <c r="B40" s="2"/>
      <c r="C40" s="2"/>
      <c r="D40" s="2"/>
      <c r="E40" s="2"/>
      <c r="F40" s="2">
        <f>SUM(5,3,15,7,9,27,)</f>
        <v>66</v>
      </c>
      <c r="G4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piano generale PCTO</vt:lpstr>
      <vt:lpstr>Dettaglio solo fondi PCTO</vt:lpstr>
      <vt:lpstr>Dettaglio solo organigramma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Albalisa Azzaliti</dc:creator>
  <cp:lastModifiedBy>Albalisa Azzaliti</cp:lastModifiedBy>
  <cp:lastPrinted>2019-11-08T23:32:06Z</cp:lastPrinted>
  <dcterms:created xsi:type="dcterms:W3CDTF">2019-11-08T09:13:26Z</dcterms:created>
  <dcterms:modified xsi:type="dcterms:W3CDTF">2019-11-09T11:17:26Z</dcterms:modified>
</cp:coreProperties>
</file>